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30" activeTab="0"/>
  </bookViews>
  <sheets>
    <sheet name="kiad .szakfel." sheetId="1" r:id="rId1"/>
    <sheet name="kiadás címenként, előír." sheetId="2" r:id="rId2"/>
    <sheet name="pénzforg." sheetId="3" r:id="rId3"/>
    <sheet name="részben önálló" sheetId="4" r:id="rId4"/>
    <sheet name="bev. címenként szakfel." sheetId="5" r:id="rId5"/>
    <sheet name="bev. forrásonként" sheetId="6" r:id="rId6"/>
    <sheet name="felhal. mérleg" sheetId="7" r:id="rId7"/>
    <sheet name="mérleg" sheetId="8" r:id="rId8"/>
    <sheet name="körj." sheetId="9" r:id="rId9"/>
    <sheet name="Egyszerűsített mérleg" sheetId="10" r:id="rId10"/>
    <sheet name="pénzmaradvány" sheetId="11" r:id="rId11"/>
    <sheet name="Falugondnoki" sheetId="12" r:id="rId12"/>
    <sheet name="Háziorvosi" sheetId="13" r:id="rId13"/>
    <sheet name="szo.cpol." sheetId="14" r:id="rId14"/>
  </sheets>
  <definedNames/>
  <calcPr calcMode="manual" fullCalcOnLoad="1"/>
</workbook>
</file>

<file path=xl/sharedStrings.xml><?xml version="1.0" encoding="utf-8"?>
<sst xmlns="http://schemas.openxmlformats.org/spreadsheetml/2006/main" count="559" uniqueCount="365">
  <si>
    <t>852-011 Nappali rendsz. Ált.isk
 1-4 évf.</t>
  </si>
  <si>
    <t>Sümegcsehi Önkormányzat</t>
  </si>
  <si>
    <t>3. sz. melléklet</t>
  </si>
  <si>
    <t>Szakfeladat megnevezése</t>
  </si>
  <si>
    <t>Személyi juttatások</t>
  </si>
  <si>
    <t>Munkaadót terhelő jár.</t>
  </si>
  <si>
    <t>Dologi kiadás</t>
  </si>
  <si>
    <t>Felhalmozási kiad.</t>
  </si>
  <si>
    <t>Működési kiad.</t>
  </si>
  <si>
    <t>Társ. és szocpol.kiad</t>
  </si>
  <si>
    <t>Összesen</t>
  </si>
  <si>
    <t>E</t>
  </si>
  <si>
    <t>M</t>
  </si>
  <si>
    <t>T</t>
  </si>
  <si>
    <t>841-126 Önk igazg.tev.</t>
  </si>
  <si>
    <t>889-942 Önk. által nyújtott lakástámogatás</t>
  </si>
  <si>
    <t>890-301 Civil szervezetek támogatása</t>
  </si>
  <si>
    <t>Védőnöi szolg.</t>
  </si>
  <si>
    <t>562-912 Óvodai int.étk.</t>
  </si>
  <si>
    <t>562-913 Isk étk.</t>
  </si>
  <si>
    <t>562-917 Munk.étk.</t>
  </si>
  <si>
    <t>522-110 Közutak hidak</t>
  </si>
  <si>
    <t>841-403 Város és közs.gazd.</t>
  </si>
  <si>
    <t>841-907 (9) Pénzellátás Körj finanszirozása</t>
  </si>
  <si>
    <t>890-441 Közcélú tám.</t>
  </si>
  <si>
    <t>960-302 Köztemető</t>
  </si>
  <si>
    <t>841-402 Közvílágítás</t>
  </si>
  <si>
    <t>851-011 Óvodai nevelés</t>
  </si>
  <si>
    <t>852-011 Ált isk.okt.1-4 éf.</t>
  </si>
  <si>
    <t>852-021 Ált isk.okt.5-8 éf.</t>
  </si>
  <si>
    <t>889-101 Bölcsödei ell.</t>
  </si>
  <si>
    <t>855-914 Tanulószobai ell.</t>
  </si>
  <si>
    <t>855-911 Napközi ell.</t>
  </si>
  <si>
    <t>889-921 Szoc étk</t>
  </si>
  <si>
    <t>889-928 Falugondnoki szolg.</t>
  </si>
  <si>
    <t>882-122 Átmeneti segély</t>
  </si>
  <si>
    <t xml:space="preserve">882-117 Rendszeres gyermekvédelmi </t>
  </si>
  <si>
    <t>882-124 Rendkivüli gyermekvéd.</t>
  </si>
  <si>
    <t>882-129 Egyéb pénzbeni szoc ell.</t>
  </si>
  <si>
    <t>882-202 Közgyógyell.</t>
  </si>
  <si>
    <t>882-125 Mozgáskorl tám</t>
  </si>
  <si>
    <t>882-123 Temetési seg.</t>
  </si>
  <si>
    <t>882-118 Kieg gyermek.véd</t>
  </si>
  <si>
    <t>910-501 Turista ház</t>
  </si>
  <si>
    <t>910-123 Könyvtári szolg.</t>
  </si>
  <si>
    <t xml:space="preserve">931-102 Sport </t>
  </si>
  <si>
    <t>862-101 Háziorvosi ell.</t>
  </si>
  <si>
    <t>882-116 Ápolási díj</t>
  </si>
  <si>
    <t>882-112 Idöskoruak járadéka</t>
  </si>
  <si>
    <t>882-113 Lakásfenntartási tám</t>
  </si>
  <si>
    <t>882-111 Rendszeres szoc seg.</t>
  </si>
  <si>
    <t>841-907-Önk elszámolásai Körj.</t>
  </si>
  <si>
    <t>851-000 (2) Óvodai nevelés TÁMOP</t>
  </si>
  <si>
    <t>852-000 (2) Alpfoku oktatás TÁMOP</t>
  </si>
  <si>
    <t xml:space="preserve">TÁMOP Fenntartó </t>
  </si>
  <si>
    <t>882-119 Ovodáztatási támogatás</t>
  </si>
  <si>
    <t>3/a sz. melléklet</t>
  </si>
  <si>
    <t>( adatok e Ft-ban)</t>
  </si>
  <si>
    <t>Iskola</t>
  </si>
  <si>
    <t>Körjegyzőség</t>
  </si>
  <si>
    <t>Önkormányzat</t>
  </si>
  <si>
    <t xml:space="preserve">Összesen </t>
  </si>
  <si>
    <t>Személyi juttatás</t>
  </si>
  <si>
    <t>Munkaadót terh. Járulékok</t>
  </si>
  <si>
    <t>Működési kiadás</t>
  </si>
  <si>
    <t>Társ. és szocpol kiadás</t>
  </si>
  <si>
    <t>Felhalmozási kiadás</t>
  </si>
  <si>
    <t>5. sz. melléklet</t>
  </si>
  <si>
    <t>Társadalom és szociálpolitikai juttatások Sümegcsehi Önkormányzat</t>
  </si>
  <si>
    <t>Az öregségi nyugdíj legkisebb összege: 28 500 Ft</t>
  </si>
  <si>
    <t>Szakfeladat</t>
  </si>
  <si>
    <t>adatok e Ft-ban</t>
  </si>
  <si>
    <t>Átmeneti segély</t>
  </si>
  <si>
    <t>882-117 Rendszeres gyermek védelmi</t>
  </si>
  <si>
    <t>Rendszeres gyermek védelmi</t>
  </si>
  <si>
    <t>882-124 Rendkivüli gyermekvédelmi</t>
  </si>
  <si>
    <t xml:space="preserve"> Rendkivüli gyermekvédelmi</t>
  </si>
  <si>
    <t>882-129 Egyéb pénzbeli szoc ell.</t>
  </si>
  <si>
    <t>Átmeneti szoc segély (idösek napja)</t>
  </si>
  <si>
    <t>882-202 Közgyógyellátás</t>
  </si>
  <si>
    <t xml:space="preserve"> Közgyógyellátás</t>
  </si>
  <si>
    <t>882-125 Mozgáskorlátozottak támogatása</t>
  </si>
  <si>
    <t>Mozgáskorlátozottak támogatása</t>
  </si>
  <si>
    <t>882-123 Temetési segély</t>
  </si>
  <si>
    <t>Temetési segély</t>
  </si>
  <si>
    <t>882-118 Kiegészítő gyermekvédelmi</t>
  </si>
  <si>
    <t>Tankönyv támogatás</t>
  </si>
  <si>
    <t>882-116 Ápolási díj méltányossági jogon</t>
  </si>
  <si>
    <t>Ápolási díj</t>
  </si>
  <si>
    <t>Járulék</t>
  </si>
  <si>
    <t>882-112 Időskorúak járadéka</t>
  </si>
  <si>
    <t>Időskorúak járadéka</t>
  </si>
  <si>
    <t>882-113 Lakásfenntartási támogatás</t>
  </si>
  <si>
    <t>Lakásfenntartási támogatás</t>
  </si>
  <si>
    <t>882-11 Rendszeres szociális segély</t>
  </si>
  <si>
    <t>Rendszeres szociális segély</t>
  </si>
  <si>
    <t>RÁT</t>
  </si>
  <si>
    <t>Önk.által foly ell. KTV. Mellett</t>
  </si>
  <si>
    <t>882-119 Óvodáztatási támogatás</t>
  </si>
  <si>
    <t>Óvodáztatási támogatás</t>
  </si>
  <si>
    <t>Társadalom és szociálpolitikai juttatás összesen</t>
  </si>
  <si>
    <t>6. sz. melléklet</t>
  </si>
  <si>
    <t>Megnevezés</t>
  </si>
  <si>
    <t>Összeg eFt</t>
  </si>
  <si>
    <t>Tárgyidőszak elején</t>
  </si>
  <si>
    <t>Költségvetési bankszámlák egyenlege</t>
  </si>
  <si>
    <t>Pénztár és betétkönyvek egyenlege</t>
  </si>
  <si>
    <t>Pénzkészlet összesen</t>
  </si>
  <si>
    <t>Tárgyidőszak végén</t>
  </si>
  <si>
    <t>7. sz. melléklet</t>
  </si>
  <si>
    <t>Részben önnálló intézmény</t>
  </si>
  <si>
    <t>szakfeladatos összesítő (adatok e Ft-ban)</t>
  </si>
  <si>
    <t>Fazekas József Általános Iskola és Óvoda</t>
  </si>
  <si>
    <t>KIADÁS</t>
  </si>
  <si>
    <t>Felhalm.kiadás</t>
  </si>
  <si>
    <t>562-912 Óvodai int. Étk.</t>
  </si>
  <si>
    <t>562-913 Isk. étk.</t>
  </si>
  <si>
    <t>562-917 Munk étk.</t>
  </si>
  <si>
    <t>851-011 Ovodai nev.</t>
  </si>
  <si>
    <t>852-011 Ált isk 1-4</t>
  </si>
  <si>
    <t>852-021 ált isk. 5-8</t>
  </si>
  <si>
    <t>851-000 TÁMOP óvoda</t>
  </si>
  <si>
    <t>852-000 TÁMOP iskola</t>
  </si>
  <si>
    <t>TÁMOP fenntartó</t>
  </si>
  <si>
    <t>Összesen:</t>
  </si>
  <si>
    <t>2/a. melléklet</t>
  </si>
  <si>
    <t>Int. Műk.bev.</t>
  </si>
  <si>
    <t>önk. Sajátos műk bev.</t>
  </si>
  <si>
    <t>Tőke jellegű bev.</t>
  </si>
  <si>
    <t>Állami tám.</t>
  </si>
  <si>
    <t>Tám.ért.műk bev.</t>
  </si>
  <si>
    <t>Pénzmaradvány</t>
  </si>
  <si>
    <t>Működési hitel</t>
  </si>
  <si>
    <t>562-912 Óvodai étkeztetés</t>
  </si>
  <si>
    <t>562-913 Iskolai étkeztetés</t>
  </si>
  <si>
    <t>562-917Munkahelyi vedéglátás</t>
  </si>
  <si>
    <t>889-921 Szoc étkeztetés</t>
  </si>
  <si>
    <t>841-126 Igazgatás tev.</t>
  </si>
  <si>
    <t>751966 Önk. Fel.nem terv.</t>
  </si>
  <si>
    <t>841-403 Város és községgazd. Szolg.</t>
  </si>
  <si>
    <t>841-901 (9)</t>
  </si>
  <si>
    <t>841-906 (9)</t>
  </si>
  <si>
    <t>852-021 (1)Nappali rendsz. Ált.isk
 5-8 évf.</t>
  </si>
  <si>
    <t>882-122 Ámeneti segély</t>
  </si>
  <si>
    <t>888-911 Napközi</t>
  </si>
  <si>
    <t>910-501 Turista és Kézm. Ház</t>
  </si>
  <si>
    <t>923-127 Könyvtár</t>
  </si>
  <si>
    <t>862-101 Házi orvos</t>
  </si>
  <si>
    <t>851-000  Óvoda nevelés TÁMOP</t>
  </si>
  <si>
    <t>852-000 Isk. Támop</t>
  </si>
  <si>
    <t>Fenntartó Támop</t>
  </si>
  <si>
    <t>889-928 Falugondnok</t>
  </si>
  <si>
    <t>1. sz. melléklet</t>
  </si>
  <si>
    <t xml:space="preserve">Működés                                                    </t>
  </si>
  <si>
    <t xml:space="preserve"> adatok e Ft-ban</t>
  </si>
  <si>
    <t>Int. Működési bevétel</t>
  </si>
  <si>
    <t>Önk. Sajátos műk bevétel</t>
  </si>
  <si>
    <t>Önk. Költségvetési támogatása és SZJA</t>
  </si>
  <si>
    <t>Támotásértékű műk. Bev.</t>
  </si>
  <si>
    <t>Müködési pénzmaradvány</t>
  </si>
  <si>
    <t>Működési bevételek összesen:</t>
  </si>
  <si>
    <t>Munkadót terh. Járulékok</t>
  </si>
  <si>
    <t>Támogatásért. Műk. Kiadás</t>
  </si>
  <si>
    <t>Ellátottak pénzbeli juttatása</t>
  </si>
  <si>
    <t>Működési kiadás  összesen:</t>
  </si>
  <si>
    <t>Fejlesztés                             adatok e Ft-ban</t>
  </si>
  <si>
    <t>Önk. felhal..bevételei</t>
  </si>
  <si>
    <t>Fejlesztéscélu tám.</t>
  </si>
  <si>
    <t>Felhalm. Célú pénzmaradvány</t>
  </si>
  <si>
    <t>Felhalmozási célú bevételek összesen:</t>
  </si>
  <si>
    <t>Felhal. Peszk aátadás ÁHT.n kivülre</t>
  </si>
  <si>
    <t>Felhalmozási kiadás összesen:</t>
  </si>
  <si>
    <t>Bevételek összesen:</t>
  </si>
  <si>
    <t>Kiadások összesen:</t>
  </si>
  <si>
    <t>2. sz melléklet</t>
  </si>
  <si>
    <t>Összesítő</t>
  </si>
  <si>
    <t>Sorszám</t>
  </si>
  <si>
    <t>Önk.mük. Bevétel összesen:,ebből</t>
  </si>
  <si>
    <t>1.1</t>
  </si>
  <si>
    <t>Alaptev. Összefüggő bevétel</t>
  </si>
  <si>
    <t>1.2</t>
  </si>
  <si>
    <t>Int. Egyéb bev. (térítési díj)</t>
  </si>
  <si>
    <t>1.3</t>
  </si>
  <si>
    <t>Önk.sajátos bev. Ebből</t>
  </si>
  <si>
    <t>1.31</t>
  </si>
  <si>
    <t>Helyi adók</t>
  </si>
  <si>
    <t>1.32</t>
  </si>
  <si>
    <t>Gépjárműadó</t>
  </si>
  <si>
    <t>1.34</t>
  </si>
  <si>
    <t>Továbbszámlázott szolgáltatás</t>
  </si>
  <si>
    <t>1.35</t>
  </si>
  <si>
    <t>Pótlék</t>
  </si>
  <si>
    <t>Egyéb sajátos bevétel</t>
  </si>
  <si>
    <t>2</t>
  </si>
  <si>
    <t>Támogatások kiegészítések</t>
  </si>
  <si>
    <t>2.1</t>
  </si>
  <si>
    <t>Normatív állami hj.</t>
  </si>
  <si>
    <t>2.2</t>
  </si>
  <si>
    <t>Kötöttcélu tám.</t>
  </si>
  <si>
    <t>SZJA</t>
  </si>
  <si>
    <t>2.3</t>
  </si>
  <si>
    <t>Központosított</t>
  </si>
  <si>
    <t>3</t>
  </si>
  <si>
    <t>Támogatásértékű műk bev.</t>
  </si>
  <si>
    <t>3.1</t>
  </si>
  <si>
    <t>Döbröce fin. Körjegyzőséghez</t>
  </si>
  <si>
    <t>3.2</t>
  </si>
  <si>
    <t>Zala-Kar bejáró gyerekek.</t>
  </si>
  <si>
    <t>3.3</t>
  </si>
  <si>
    <t>TÁMOP</t>
  </si>
  <si>
    <t>3.4</t>
  </si>
  <si>
    <t>3.5</t>
  </si>
  <si>
    <t>Könyvtár tám.</t>
  </si>
  <si>
    <t>Mük. Bevétel áht-n kívül</t>
  </si>
  <si>
    <t>3.6</t>
  </si>
  <si>
    <t>4</t>
  </si>
  <si>
    <t>Előző évi pénzmaradvány</t>
  </si>
  <si>
    <t>5</t>
  </si>
  <si>
    <t>Felhalmozási bevétel</t>
  </si>
  <si>
    <t>6</t>
  </si>
  <si>
    <t>7</t>
  </si>
  <si>
    <t>4. sz. melléklet</t>
  </si>
  <si>
    <t xml:space="preserve">Felhalmozási bevételek </t>
  </si>
  <si>
    <t>adatok eFt-ban</t>
  </si>
  <si>
    <t>Kommunális adó 100%-a</t>
  </si>
  <si>
    <t>Törlesztés</t>
  </si>
  <si>
    <t>Építményadó 20%</t>
  </si>
  <si>
    <t>Lakáshoz jutás támogatása</t>
  </si>
  <si>
    <t>Felhalm. Átvétel váll.</t>
  </si>
  <si>
    <t>Leder játszótér</t>
  </si>
  <si>
    <t>TÁMOP támogatás</t>
  </si>
  <si>
    <t>óvoda infrastrukrúrális fejlesztés</t>
  </si>
  <si>
    <t>Falugondnoki pályázat</t>
  </si>
  <si>
    <t>Felhalmozási kiadások</t>
  </si>
  <si>
    <t>Lakásépítési tám</t>
  </si>
  <si>
    <t>Kistraktor vásárlás</t>
  </si>
  <si>
    <t>Ingatlan vásárlás</t>
  </si>
  <si>
    <t>Pályázati önrész</t>
  </si>
  <si>
    <t>TÁMOP gépek vásárlása</t>
  </si>
  <si>
    <t>Falugondnoki autó</t>
  </si>
  <si>
    <t>3.7</t>
  </si>
  <si>
    <t>Tám. ért. Mük. Bev. Közp költ.</t>
  </si>
  <si>
    <t>Tám. Mük. Bev. TB alap.</t>
  </si>
  <si>
    <t>2.4</t>
  </si>
  <si>
    <t>Müködésképtelen tám.</t>
  </si>
  <si>
    <t>2.5</t>
  </si>
  <si>
    <t>Átfutó bevétel</t>
  </si>
  <si>
    <t>x</t>
  </si>
  <si>
    <t xml:space="preserve"> 8 sz. melléklet</t>
  </si>
  <si>
    <t>E.</t>
  </si>
  <si>
    <t>M.</t>
  </si>
  <si>
    <t>T.</t>
  </si>
  <si>
    <t>Felügyeleti szervtől kapott támogatás, ebből</t>
  </si>
  <si>
    <t xml:space="preserve">       -Állami tám</t>
  </si>
  <si>
    <t xml:space="preserve">       -Sümegcsehi 90 %</t>
  </si>
  <si>
    <t xml:space="preserve">       -Döbröce 10 %</t>
  </si>
  <si>
    <t>Tám bev. Közp.költsv.</t>
  </si>
  <si>
    <t>Saját bevétel</t>
  </si>
  <si>
    <t>Kiadások</t>
  </si>
  <si>
    <t>Személyi juttatás:</t>
  </si>
  <si>
    <t xml:space="preserve">    -rendszeres szem. juttatások</t>
  </si>
  <si>
    <t xml:space="preserve">    -nem rendszeres szem. juttatások</t>
  </si>
  <si>
    <t xml:space="preserve">    -külső személyi juttatások</t>
  </si>
  <si>
    <t>Munkaadót terhelő járulékok</t>
  </si>
  <si>
    <t>Dologi kiadások</t>
  </si>
  <si>
    <t>Mük pénz átadás közp ktsvetésnek</t>
  </si>
  <si>
    <t>Átfutó kiadás</t>
  </si>
  <si>
    <t>8 sz. melléklet</t>
  </si>
  <si>
    <t>Átfutó</t>
  </si>
  <si>
    <t>Netbook vásárlás</t>
  </si>
  <si>
    <t xml:space="preserve">2010 év          </t>
  </si>
  <si>
    <t>Tám bev. Elk. Pénzalapoktól</t>
  </si>
  <si>
    <t xml:space="preserve">           841-1261 Körjegyzőség</t>
  </si>
  <si>
    <t>2010.évi beszámoló</t>
  </si>
  <si>
    <t>Átmeneti szoc segély Természetbeni</t>
  </si>
  <si>
    <t>Sümegcsehi község Önkormányzat 2010 évi beszámoló bevételek forrásonként</t>
  </si>
  <si>
    <t xml:space="preserve">Tám mük bev. Fejezetei </t>
  </si>
  <si>
    <t>Tám értk. felh bev.</t>
  </si>
  <si>
    <t>Felhal, pészeszk, ÁHT kívül</t>
  </si>
  <si>
    <t>Felhal kamat</t>
  </si>
  <si>
    <t>Likvid hitel</t>
  </si>
  <si>
    <t>Kamat bevétel</t>
  </si>
  <si>
    <t>Kártérítés</t>
  </si>
  <si>
    <t>Támogatásértk visszatérülése</t>
  </si>
  <si>
    <t>2010. évi évi kiadások részletezése szakfeladatonként és kiemelt előirányzatonként</t>
  </si>
  <si>
    <t>5.1</t>
  </si>
  <si>
    <t>5.2</t>
  </si>
  <si>
    <t>5.3</t>
  </si>
  <si>
    <t>1.33</t>
  </si>
  <si>
    <t>8</t>
  </si>
  <si>
    <t>9</t>
  </si>
  <si>
    <t>1-9 bevételek összesen</t>
  </si>
  <si>
    <t>890-411</t>
  </si>
  <si>
    <t>Hitel</t>
  </si>
  <si>
    <t>2010  év</t>
  </si>
  <si>
    <t>Sümegcsehi Önkormányzat 2010.évi beszámoló kiadásai címenként, kiemelt előirányzatonként</t>
  </si>
  <si>
    <t>2010. évi költségvetési bevételek  címenként és szakfeladatonként</t>
  </si>
  <si>
    <t>Adatok e Ft-ban</t>
  </si>
  <si>
    <t>Költségvetési bankszámlák záróegyenlege</t>
  </si>
  <si>
    <t>Pénztárak és betétkönyvek záróegyenlege</t>
  </si>
  <si>
    <t>Átfutó, függő bevétel</t>
  </si>
  <si>
    <t>Helyesbített pénzmaradvány</t>
  </si>
  <si>
    <t>Adatok e-Ft-ban</t>
  </si>
  <si>
    <t>Eszközök mindösszesen:</t>
  </si>
  <si>
    <t>Befektett eszközök:</t>
  </si>
  <si>
    <t xml:space="preserve">     -immateriális javak</t>
  </si>
  <si>
    <t xml:space="preserve">     -ingatlanok</t>
  </si>
  <si>
    <t xml:space="preserve">     -gépek berendezések</t>
  </si>
  <si>
    <t>Forgó eszközök:</t>
  </si>
  <si>
    <t xml:space="preserve">     - készletek</t>
  </si>
  <si>
    <t xml:space="preserve">     -követelések:</t>
  </si>
  <si>
    <t xml:space="preserve">     - pénzeszköz.</t>
  </si>
  <si>
    <t xml:space="preserve">     -egyéb aktív elszámolás:</t>
  </si>
  <si>
    <t>Források mindösszesen:</t>
  </si>
  <si>
    <t>Saját tőke:</t>
  </si>
  <si>
    <t xml:space="preserve">    -Rövidlejáratú kötelezettség:</t>
  </si>
  <si>
    <t xml:space="preserve">    -Egyéb passzív:</t>
  </si>
  <si>
    <t>Tartalékok:</t>
  </si>
  <si>
    <t xml:space="preserve">     -koncesszióba adott eszk</t>
  </si>
  <si>
    <t>10 sz. melléklet</t>
  </si>
  <si>
    <t>12. Sz. melléklet</t>
  </si>
  <si>
    <t xml:space="preserve">     - Tartósan adott kölcsönök</t>
  </si>
  <si>
    <t>Személyi juttatás összesen:</t>
  </si>
  <si>
    <t>ÁFA</t>
  </si>
  <si>
    <t>Szakfeladat mindösszesen:</t>
  </si>
  <si>
    <t>Villamosenergia</t>
  </si>
  <si>
    <t>Gázenergia</t>
  </si>
  <si>
    <t>Dologi kiadás összesen:</t>
  </si>
  <si>
    <t>Kiküldetés</t>
  </si>
  <si>
    <t>Szakfeladat összesen:</t>
  </si>
  <si>
    <t>Karbantartás</t>
  </si>
  <si>
    <t>Telefon</t>
  </si>
  <si>
    <t>Munkaadót terhelő járulék</t>
  </si>
  <si>
    <t>Sümegcsehi orvosi rendelő költségei</t>
  </si>
  <si>
    <t>Víz és csatornadíj</t>
  </si>
  <si>
    <t>Orvosi Kör közös költségei</t>
  </si>
  <si>
    <t>Irodaszer,nyomtatványok</t>
  </si>
  <si>
    <t>Kötelező készletbeszerzés ( gyógyszer )</t>
  </si>
  <si>
    <t>Veszélyes anyag megsemmisítés</t>
  </si>
  <si>
    <t>Sterilizálás</t>
  </si>
  <si>
    <t>Adók,díjak ( Ápolónő biztosítása )</t>
  </si>
  <si>
    <t>Üzemorvosi díj ( ápolónő )</t>
  </si>
  <si>
    <t>Ügyeleti társulási díj</t>
  </si>
  <si>
    <t>862-101 Háziorvosi szolgálat (rendelő fenntartási költség)</t>
  </si>
  <si>
    <t>Informatikai pályáazat</t>
  </si>
  <si>
    <t>Felhalmozási kamat</t>
  </si>
  <si>
    <t>Sümegcsehi Önkormányzat  2010 évi beszámoló</t>
  </si>
  <si>
    <t>889-928 Falugondnoki, tanyagondnoki szolgáltatás 2010 évi</t>
  </si>
  <si>
    <t>Egyéb üzemeltetés fenntartás</t>
  </si>
  <si>
    <t>Védőnői hozzájárulás</t>
  </si>
  <si>
    <t xml:space="preserve">2010 évi </t>
  </si>
  <si>
    <t>2010 évi pénzforgalom egyeztetése</t>
  </si>
  <si>
    <t>1.36</t>
  </si>
  <si>
    <t xml:space="preserve">Sümegcsehi Önkormányzat 2010 évi beszámoló költségvetési mérlege </t>
  </si>
  <si>
    <t>Hitel visszafizetés</t>
  </si>
  <si>
    <t>Kimutatás Sümegcsehi Önkormányzat 2010. évi egyszerűsített mérlegéről</t>
  </si>
  <si>
    <t xml:space="preserve">    - Likvid hitel</t>
  </si>
  <si>
    <t>Pénzkészlet 2010. XII.31-én</t>
  </si>
  <si>
    <t>Az Önkormányzat 2010 évi pénzmaradványa</t>
  </si>
  <si>
    <t>Átfutó, függő kiadás</t>
  </si>
  <si>
    <t>841-126-1 Körjegyzőség</t>
  </si>
  <si>
    <t xml:space="preserve">Kötelezettségek összesen:  </t>
  </si>
  <si>
    <t>Leder játszótér pályázat</t>
  </si>
  <si>
    <t>Céde kistraktor pályázat</t>
  </si>
  <si>
    <t>Felh. Pénzmaradvány (2009)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</si>
</sst>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/>
      <protection locked="0"/>
    </xf>
    <xf numFmtId="3" fontId="3" fillId="0" borderId="3" xfId="0" applyNumberFormat="1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 locked="0"/>
    </xf>
    <xf numFmtId="3" fontId="3" fillId="0" borderId="5" xfId="0" applyNumberFormat="1" applyFont="1" applyFill="1" applyBorder="1" applyAlignment="1" applyProtection="1">
      <alignment/>
      <protection locked="0"/>
    </xf>
    <xf numFmtId="0" fontId="3" fillId="2" borderId="4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0" fontId="3" fillId="2" borderId="3" xfId="0" applyNumberFormat="1" applyFont="1" applyFill="1" applyBorder="1" applyAlignment="1" applyProtection="1">
      <alignment/>
      <protection locked="0"/>
    </xf>
    <xf numFmtId="3" fontId="3" fillId="0" borderId="6" xfId="0" applyNumberFormat="1" applyFont="1" applyFill="1" applyBorder="1" applyAlignment="1" applyProtection="1">
      <alignment/>
      <protection locked="0"/>
    </xf>
    <xf numFmtId="0" fontId="3" fillId="0" borderId="3" xfId="0" applyNumberFormat="1" applyFont="1" applyFill="1" applyBorder="1" applyAlignment="1" applyProtection="1">
      <alignment/>
      <protection locked="0"/>
    </xf>
    <xf numFmtId="0" fontId="3" fillId="0" borderId="1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7" xfId="0" applyFill="1" applyBorder="1" applyAlignment="1">
      <alignment/>
    </xf>
    <xf numFmtId="0" fontId="6" fillId="0" borderId="3" xfId="0" applyFont="1" applyBorder="1" applyAlignment="1">
      <alignment horizontal="center"/>
    </xf>
    <xf numFmtId="0" fontId="1" fillId="0" borderId="3" xfId="19" applyNumberFormat="1" applyFont="1" applyFill="1" applyBorder="1" applyAlignment="1" applyProtection="1">
      <alignment/>
      <protection locked="0"/>
    </xf>
    <xf numFmtId="0" fontId="2" fillId="0" borderId="0" xfId="19" applyNumberFormat="1" applyFont="1" applyFill="1" applyBorder="1" applyAlignment="1" applyProtection="1">
      <alignment/>
      <protection locked="0"/>
    </xf>
    <xf numFmtId="0" fontId="2" fillId="0" borderId="3" xfId="19" applyNumberFormat="1" applyFont="1" applyFill="1" applyBorder="1" applyAlignment="1" applyProtection="1">
      <alignment/>
      <protection locked="0"/>
    </xf>
    <xf numFmtId="3" fontId="2" fillId="0" borderId="3" xfId="19" applyNumberFormat="1" applyFont="1" applyFill="1" applyBorder="1" applyAlignment="1" applyProtection="1">
      <alignment/>
      <protection locked="0"/>
    </xf>
    <xf numFmtId="0" fontId="0" fillId="0" borderId="0" xfId="19">
      <alignment/>
      <protection/>
    </xf>
    <xf numFmtId="3" fontId="1" fillId="0" borderId="3" xfId="19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3" xfId="0" applyNumberFormat="1" applyFont="1" applyFill="1" applyBorder="1" applyAlignment="1" applyProtection="1">
      <alignment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49" fontId="0" fillId="0" borderId="3" xfId="0" applyNumberFormat="1" applyBorder="1" applyAlignment="1">
      <alignment horizontal="right"/>
    </xf>
    <xf numFmtId="0" fontId="9" fillId="0" borderId="1" xfId="0" applyFont="1" applyBorder="1" applyAlignment="1">
      <alignment/>
    </xf>
    <xf numFmtId="3" fontId="6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3" xfId="19" applyNumberFormat="1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6" fillId="0" borderId="3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3" fontId="18" fillId="0" borderId="3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3" xfId="0" applyFont="1" applyBorder="1" applyAlignment="1">
      <alignment/>
    </xf>
    <xf numFmtId="0" fontId="18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18" fillId="0" borderId="1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16" fillId="0" borderId="3" xfId="0" applyFont="1" applyBorder="1" applyAlignment="1">
      <alignment horizontal="center"/>
    </xf>
    <xf numFmtId="3" fontId="16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8" fillId="0" borderId="3" xfId="0" applyFont="1" applyBorder="1" applyAlignment="1">
      <alignment/>
    </xf>
    <xf numFmtId="0" fontId="18" fillId="0" borderId="3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3" fontId="18" fillId="0" borderId="5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13" fillId="0" borderId="11" xfId="19" applyFont="1" applyBorder="1" applyAlignment="1">
      <alignment horizontal="center"/>
      <protection/>
    </xf>
    <xf numFmtId="0" fontId="14" fillId="0" borderId="1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X40" sqref="X40"/>
    </sheetView>
  </sheetViews>
  <sheetFormatPr defaultColWidth="9.140625" defaultRowHeight="12.75"/>
  <cols>
    <col min="1" max="1" width="36.57421875" style="0" customWidth="1"/>
  </cols>
  <sheetData>
    <row r="1" spans="1:25" ht="15.75">
      <c r="A1" s="1" t="s">
        <v>1</v>
      </c>
      <c r="B1" s="1"/>
      <c r="C1" s="1"/>
      <c r="D1" s="1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153" t="s">
        <v>2</v>
      </c>
      <c r="S1" s="154"/>
      <c r="T1" s="154"/>
      <c r="U1" s="154"/>
      <c r="V1" s="154"/>
      <c r="W1" s="154"/>
      <c r="X1" s="1"/>
      <c r="Y1" s="1"/>
    </row>
    <row r="2" spans="1:25" ht="15.75">
      <c r="A2" s="155" t="s">
        <v>284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5"/>
      <c r="S2" s="5"/>
      <c r="T2" s="5"/>
      <c r="U2" s="5"/>
      <c r="V2" s="5"/>
      <c r="W2" s="1"/>
      <c r="X2" s="1"/>
      <c r="Y2" s="1"/>
    </row>
    <row r="3" spans="1:25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8"/>
    </row>
    <row r="4" spans="1:25" ht="12.75">
      <c r="A4" s="9" t="s">
        <v>3</v>
      </c>
      <c r="B4" s="156" t="s">
        <v>4</v>
      </c>
      <c r="C4" s="157"/>
      <c r="D4" s="158"/>
      <c r="E4" s="156" t="s">
        <v>5</v>
      </c>
      <c r="F4" s="157"/>
      <c r="G4" s="158"/>
      <c r="H4" s="156" t="s">
        <v>6</v>
      </c>
      <c r="I4" s="157"/>
      <c r="J4" s="158"/>
      <c r="K4" s="156" t="s">
        <v>7</v>
      </c>
      <c r="L4" s="157"/>
      <c r="M4" s="158"/>
      <c r="N4" s="156" t="s">
        <v>8</v>
      </c>
      <c r="O4" s="157"/>
      <c r="P4" s="158"/>
      <c r="Q4" s="156" t="s">
        <v>9</v>
      </c>
      <c r="R4" s="157"/>
      <c r="S4" s="158"/>
      <c r="T4" s="156" t="s">
        <v>293</v>
      </c>
      <c r="U4" s="161"/>
      <c r="V4" s="10" t="s">
        <v>268</v>
      </c>
      <c r="W4" s="159" t="s">
        <v>10</v>
      </c>
      <c r="X4" s="160"/>
      <c r="Y4" s="160"/>
    </row>
    <row r="5" spans="1:25" ht="12.75">
      <c r="A5" s="9"/>
      <c r="B5" s="11" t="s">
        <v>11</v>
      </c>
      <c r="C5" s="11" t="s">
        <v>12</v>
      </c>
      <c r="D5" s="11" t="s">
        <v>13</v>
      </c>
      <c r="E5" s="11" t="s">
        <v>11</v>
      </c>
      <c r="F5" s="11" t="s">
        <v>12</v>
      </c>
      <c r="G5" s="11" t="s">
        <v>13</v>
      </c>
      <c r="H5" s="11" t="s">
        <v>11</v>
      </c>
      <c r="I5" s="11" t="s">
        <v>12</v>
      </c>
      <c r="J5" s="11" t="s">
        <v>13</v>
      </c>
      <c r="K5" s="11" t="s">
        <v>11</v>
      </c>
      <c r="L5" s="11" t="s">
        <v>12</v>
      </c>
      <c r="M5" s="11" t="s">
        <v>13</v>
      </c>
      <c r="N5" s="11" t="s">
        <v>11</v>
      </c>
      <c r="O5" s="11" t="s">
        <v>12</v>
      </c>
      <c r="P5" s="11" t="s">
        <v>13</v>
      </c>
      <c r="Q5" s="11" t="s">
        <v>11</v>
      </c>
      <c r="R5" s="11" t="s">
        <v>12</v>
      </c>
      <c r="S5" s="11" t="s">
        <v>13</v>
      </c>
      <c r="T5" s="11" t="s">
        <v>12</v>
      </c>
      <c r="U5" s="11" t="s">
        <v>13</v>
      </c>
      <c r="V5" s="11"/>
      <c r="W5" s="11" t="s">
        <v>11</v>
      </c>
      <c r="X5" s="11" t="s">
        <v>12</v>
      </c>
      <c r="Y5" s="11" t="s">
        <v>13</v>
      </c>
    </row>
    <row r="6" spans="1:25" ht="12.75">
      <c r="A6" s="13" t="s">
        <v>14</v>
      </c>
      <c r="B6" s="14">
        <v>5927</v>
      </c>
      <c r="C6" s="14">
        <v>5345</v>
      </c>
      <c r="D6" s="14">
        <v>5063</v>
      </c>
      <c r="E6" s="14">
        <v>1360</v>
      </c>
      <c r="F6" s="14">
        <v>1360</v>
      </c>
      <c r="G6" s="14">
        <v>1355</v>
      </c>
      <c r="H6" s="14">
        <v>5832</v>
      </c>
      <c r="I6" s="14">
        <v>6037</v>
      </c>
      <c r="J6" s="14">
        <v>6678</v>
      </c>
      <c r="K6" s="14">
        <v>12206</v>
      </c>
      <c r="L6" s="14">
        <v>12206</v>
      </c>
      <c r="M6" s="14">
        <v>6349</v>
      </c>
      <c r="N6" s="14">
        <v>2362</v>
      </c>
      <c r="O6" s="14">
        <v>2722</v>
      </c>
      <c r="P6" s="14">
        <v>2788</v>
      </c>
      <c r="Q6" s="14"/>
      <c r="R6" s="14"/>
      <c r="S6" s="14"/>
      <c r="T6" s="14"/>
      <c r="U6" s="14"/>
      <c r="V6" s="14"/>
      <c r="W6" s="15">
        <f>SUM(B6+E6+H6+K6+N6+Q6)</f>
        <v>27687</v>
      </c>
      <c r="X6" s="15">
        <f>SUM(C6+F6+I6+L6+O6+R6)</f>
        <v>27670</v>
      </c>
      <c r="Y6" s="15">
        <f>SUM(D6+G6+J6+M6+P6+S6)</f>
        <v>22233</v>
      </c>
    </row>
    <row r="7" spans="1:25" ht="12.75">
      <c r="A7" s="16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17">
        <v>600</v>
      </c>
      <c r="L7" s="17">
        <v>600</v>
      </c>
      <c r="M7" s="17">
        <v>150</v>
      </c>
      <c r="N7" s="14"/>
      <c r="O7" s="14"/>
      <c r="P7" s="14"/>
      <c r="Q7" s="14"/>
      <c r="R7" s="14"/>
      <c r="S7" s="14"/>
      <c r="T7" s="14"/>
      <c r="U7" s="14"/>
      <c r="V7" s="14"/>
      <c r="W7" s="15">
        <f>B7+E7+H7+K7+N7+Q7</f>
        <v>600</v>
      </c>
      <c r="X7" s="15">
        <f>SUM(C7+F7+I7+L7+O7+R7)</f>
        <v>600</v>
      </c>
      <c r="Y7" s="15">
        <f>SUM(D7+G7+J7+M7+P7+S7)</f>
        <v>150</v>
      </c>
    </row>
    <row r="8" spans="1:25" ht="12.75">
      <c r="A8" s="16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4">
        <v>1732</v>
      </c>
      <c r="O8" s="14">
        <v>1732</v>
      </c>
      <c r="P8" s="14">
        <v>1070</v>
      </c>
      <c r="Q8" s="14"/>
      <c r="R8" s="14"/>
      <c r="S8" s="14"/>
      <c r="T8" s="14"/>
      <c r="U8" s="14"/>
      <c r="V8" s="14"/>
      <c r="W8" s="15">
        <f>SUM(B8+E8+H8+K8+N8)</f>
        <v>1732</v>
      </c>
      <c r="X8" s="15">
        <f>C8+F8+I8+L8+O8+R8</f>
        <v>1732</v>
      </c>
      <c r="Y8" s="15">
        <f aca="true" t="shared" si="0" ref="Y8:Y48">SUM(D8+G8+J8+M8+P8+S8)</f>
        <v>1070</v>
      </c>
    </row>
    <row r="9" spans="1:25" ht="12.75">
      <c r="A9" s="16" t="s">
        <v>17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4">
        <v>325</v>
      </c>
      <c r="O9" s="14">
        <v>325</v>
      </c>
      <c r="P9" s="14"/>
      <c r="Q9" s="14"/>
      <c r="R9" s="14"/>
      <c r="S9" s="14"/>
      <c r="T9" s="14"/>
      <c r="U9" s="14"/>
      <c r="V9" s="14"/>
      <c r="W9" s="15">
        <f aca="true" t="shared" si="1" ref="W9:W29">SUM(B9+E9+H9+K9+N9+Q9)</f>
        <v>325</v>
      </c>
      <c r="X9" s="15">
        <f>C9+F9+I9+L9+O9+R9</f>
        <v>325</v>
      </c>
      <c r="Y9" s="15">
        <f t="shared" si="0"/>
        <v>0</v>
      </c>
    </row>
    <row r="10" spans="1:25" ht="12.75">
      <c r="A10" s="18" t="s">
        <v>18</v>
      </c>
      <c r="B10" s="17">
        <v>1326</v>
      </c>
      <c r="C10" s="17">
        <v>1551</v>
      </c>
      <c r="D10" s="17">
        <v>1314</v>
      </c>
      <c r="E10" s="17">
        <v>406</v>
      </c>
      <c r="F10" s="17">
        <v>406</v>
      </c>
      <c r="G10" s="17">
        <v>358</v>
      </c>
      <c r="H10" s="17">
        <v>2450</v>
      </c>
      <c r="I10" s="17">
        <v>2450</v>
      </c>
      <c r="J10" s="17">
        <v>1957</v>
      </c>
      <c r="K10" s="17"/>
      <c r="L10" s="17"/>
      <c r="M10" s="17"/>
      <c r="N10" s="14"/>
      <c r="O10" s="14"/>
      <c r="P10" s="14"/>
      <c r="Q10" s="14"/>
      <c r="R10" s="14"/>
      <c r="S10" s="14"/>
      <c r="T10" s="14"/>
      <c r="U10" s="14"/>
      <c r="V10" s="14"/>
      <c r="W10" s="15">
        <f t="shared" si="1"/>
        <v>4182</v>
      </c>
      <c r="X10" s="15">
        <f>C10+F10+I10+L10+O10+R10</f>
        <v>4407</v>
      </c>
      <c r="Y10" s="15">
        <f t="shared" si="0"/>
        <v>3629</v>
      </c>
    </row>
    <row r="11" spans="1:25" ht="12.75">
      <c r="A11" s="13" t="s">
        <v>19</v>
      </c>
      <c r="B11" s="14">
        <v>1310</v>
      </c>
      <c r="C11" s="14">
        <v>1535</v>
      </c>
      <c r="D11" s="14">
        <v>1463</v>
      </c>
      <c r="E11" s="14">
        <v>385</v>
      </c>
      <c r="F11" s="14">
        <v>385</v>
      </c>
      <c r="G11" s="14">
        <v>384</v>
      </c>
      <c r="H11" s="14">
        <v>7310</v>
      </c>
      <c r="I11" s="14">
        <v>7310</v>
      </c>
      <c r="J11" s="14">
        <v>6463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5">
        <f t="shared" si="1"/>
        <v>9005</v>
      </c>
      <c r="X11" s="15">
        <f>C11+F11+I11+L11+O11</f>
        <v>9230</v>
      </c>
      <c r="Y11" s="15">
        <f t="shared" si="0"/>
        <v>8310</v>
      </c>
    </row>
    <row r="12" spans="1:25" ht="12.75">
      <c r="A12" s="13" t="s">
        <v>20</v>
      </c>
      <c r="B12" s="14"/>
      <c r="C12" s="14"/>
      <c r="D12" s="14"/>
      <c r="E12" s="14"/>
      <c r="F12" s="14"/>
      <c r="G12" s="14"/>
      <c r="H12" s="14">
        <v>1375</v>
      </c>
      <c r="I12" s="14">
        <v>1375</v>
      </c>
      <c r="J12" s="14">
        <v>821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5">
        <f t="shared" si="1"/>
        <v>1375</v>
      </c>
      <c r="X12" s="15">
        <f>C12+F12+I12+L12+O12+R12</f>
        <v>1375</v>
      </c>
      <c r="Y12" s="15">
        <f t="shared" si="0"/>
        <v>821</v>
      </c>
    </row>
    <row r="13" spans="1:25" ht="12.75">
      <c r="A13" s="13" t="s">
        <v>21</v>
      </c>
      <c r="B13" s="14"/>
      <c r="C13" s="14"/>
      <c r="D13" s="14"/>
      <c r="E13" s="14"/>
      <c r="F13" s="14"/>
      <c r="G13" s="14"/>
      <c r="H13" s="14">
        <v>1875</v>
      </c>
      <c r="I13" s="14">
        <v>1875</v>
      </c>
      <c r="J13" s="14">
        <v>497</v>
      </c>
      <c r="K13" s="14"/>
      <c r="L13" s="14"/>
      <c r="M13" s="14"/>
      <c r="N13" s="14">
        <v>85</v>
      </c>
      <c r="O13" s="14">
        <v>85</v>
      </c>
      <c r="P13" s="14">
        <v>85</v>
      </c>
      <c r="Q13" s="14"/>
      <c r="R13" s="14"/>
      <c r="S13" s="14"/>
      <c r="T13" s="14"/>
      <c r="U13" s="14"/>
      <c r="V13" s="14"/>
      <c r="W13" s="15">
        <f t="shared" si="1"/>
        <v>1960</v>
      </c>
      <c r="X13" s="15">
        <f>C13+F13+I13+L13+O13+R13</f>
        <v>1960</v>
      </c>
      <c r="Y13" s="15">
        <f t="shared" si="0"/>
        <v>582</v>
      </c>
    </row>
    <row r="14" spans="1:25" ht="12.75">
      <c r="A14" s="13" t="s">
        <v>22</v>
      </c>
      <c r="B14" s="14">
        <v>2492</v>
      </c>
      <c r="C14" s="14">
        <v>2942</v>
      </c>
      <c r="D14" s="14">
        <v>2213</v>
      </c>
      <c r="E14" s="14">
        <v>590</v>
      </c>
      <c r="F14" s="14">
        <v>590</v>
      </c>
      <c r="G14" s="14">
        <v>642</v>
      </c>
      <c r="H14" s="14">
        <v>1461</v>
      </c>
      <c r="I14" s="14">
        <v>1461</v>
      </c>
      <c r="J14" s="14">
        <v>799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5">
        <f t="shared" si="1"/>
        <v>4543</v>
      </c>
      <c r="X14" s="15">
        <f>C14+F14+I14+L14+O14+R14</f>
        <v>4993</v>
      </c>
      <c r="Y14" s="15">
        <f t="shared" si="0"/>
        <v>3654</v>
      </c>
    </row>
    <row r="15" spans="1:25" ht="12.75">
      <c r="A15" s="13" t="s">
        <v>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>
        <v>1951</v>
      </c>
      <c r="W15" s="15"/>
      <c r="X15" s="15"/>
      <c r="Y15" s="15">
        <v>1951</v>
      </c>
    </row>
    <row r="16" spans="1:25" ht="12.75">
      <c r="A16" s="13" t="s">
        <v>24</v>
      </c>
      <c r="B16" s="14">
        <v>5076</v>
      </c>
      <c r="C16" s="14">
        <v>5076</v>
      </c>
      <c r="D16" s="14">
        <v>1721</v>
      </c>
      <c r="E16" s="14">
        <v>1344</v>
      </c>
      <c r="F16" s="14">
        <v>1344</v>
      </c>
      <c r="G16" s="14">
        <v>238</v>
      </c>
      <c r="H16" s="14"/>
      <c r="I16" s="14"/>
      <c r="J16" s="14">
        <v>76</v>
      </c>
      <c r="K16" s="14"/>
      <c r="L16" s="14"/>
      <c r="M16" s="14">
        <v>294</v>
      </c>
      <c r="N16" s="14"/>
      <c r="O16" s="14"/>
      <c r="P16" s="14"/>
      <c r="Q16" s="14"/>
      <c r="R16" s="14"/>
      <c r="S16" s="14"/>
      <c r="T16" s="14"/>
      <c r="U16" s="14"/>
      <c r="V16" s="14"/>
      <c r="W16" s="15">
        <f t="shared" si="1"/>
        <v>6420</v>
      </c>
      <c r="X16" s="15">
        <f>C16+F16+I16+L16+O16+R16</f>
        <v>6420</v>
      </c>
      <c r="Y16" s="15">
        <f t="shared" si="0"/>
        <v>2329</v>
      </c>
    </row>
    <row r="17" spans="1:25" ht="12.75">
      <c r="A17" s="13" t="s">
        <v>25</v>
      </c>
      <c r="B17" s="14"/>
      <c r="C17" s="14"/>
      <c r="D17" s="14"/>
      <c r="E17" s="14"/>
      <c r="F17" s="14"/>
      <c r="G17" s="14"/>
      <c r="H17" s="14">
        <v>905</v>
      </c>
      <c r="I17" s="14">
        <v>905</v>
      </c>
      <c r="J17" s="14">
        <v>126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5">
        <f t="shared" si="1"/>
        <v>905</v>
      </c>
      <c r="X17" s="15">
        <f>C17+F17+I17+L17+R17</f>
        <v>905</v>
      </c>
      <c r="Y17" s="15">
        <f t="shared" si="0"/>
        <v>126</v>
      </c>
    </row>
    <row r="18" spans="1:25" ht="12.75">
      <c r="A18" s="13" t="s">
        <v>26</v>
      </c>
      <c r="B18" s="14"/>
      <c r="C18" s="14"/>
      <c r="D18" s="14"/>
      <c r="E18" s="14"/>
      <c r="F18" s="14"/>
      <c r="G18" s="14"/>
      <c r="H18" s="14">
        <v>1063</v>
      </c>
      <c r="I18" s="14">
        <v>1063</v>
      </c>
      <c r="J18" s="14">
        <v>835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>
        <f t="shared" si="1"/>
        <v>1063</v>
      </c>
      <c r="X18" s="15">
        <f aca="true" t="shared" si="2" ref="X18:X31">C18+F18+I18+L18+O18+R18</f>
        <v>1063</v>
      </c>
      <c r="Y18" s="15">
        <f t="shared" si="0"/>
        <v>835</v>
      </c>
    </row>
    <row r="19" spans="1:25" ht="12.75">
      <c r="A19" s="13" t="s">
        <v>27</v>
      </c>
      <c r="B19" s="14">
        <v>8557</v>
      </c>
      <c r="C19" s="14">
        <v>9682</v>
      </c>
      <c r="D19" s="14">
        <v>8635</v>
      </c>
      <c r="E19" s="14">
        <v>2089</v>
      </c>
      <c r="F19" s="14">
        <v>2089</v>
      </c>
      <c r="G19" s="14">
        <v>2279</v>
      </c>
      <c r="H19" s="14">
        <v>918</v>
      </c>
      <c r="I19" s="14">
        <v>918</v>
      </c>
      <c r="J19" s="14">
        <v>265</v>
      </c>
      <c r="K19" s="14"/>
      <c r="L19" s="14"/>
      <c r="M19" s="14">
        <v>3012</v>
      </c>
      <c r="N19" s="14"/>
      <c r="O19" s="14"/>
      <c r="P19" s="14"/>
      <c r="Q19" s="14"/>
      <c r="R19" s="14"/>
      <c r="S19" s="14"/>
      <c r="T19" s="14"/>
      <c r="U19" s="14"/>
      <c r="V19" s="14"/>
      <c r="W19" s="15">
        <f t="shared" si="1"/>
        <v>11564</v>
      </c>
      <c r="X19" s="15">
        <f t="shared" si="2"/>
        <v>12689</v>
      </c>
      <c r="Y19" s="15">
        <f t="shared" si="0"/>
        <v>14191</v>
      </c>
    </row>
    <row r="20" spans="1:25" ht="12.75">
      <c r="A20" s="13" t="s">
        <v>28</v>
      </c>
      <c r="B20" s="14">
        <v>11884</v>
      </c>
      <c r="C20" s="14">
        <v>13009</v>
      </c>
      <c r="D20" s="14">
        <v>11849</v>
      </c>
      <c r="E20" s="14">
        <v>3754</v>
      </c>
      <c r="F20" s="14">
        <v>3754</v>
      </c>
      <c r="G20" s="14">
        <v>2907</v>
      </c>
      <c r="H20" s="14">
        <v>4134</v>
      </c>
      <c r="I20" s="14">
        <v>4134</v>
      </c>
      <c r="J20" s="14">
        <v>317</v>
      </c>
      <c r="K20" s="14"/>
      <c r="L20" s="14"/>
      <c r="M20" s="14"/>
      <c r="N20" s="14"/>
      <c r="O20" s="14"/>
      <c r="P20" s="14">
        <v>8</v>
      </c>
      <c r="Q20" s="14"/>
      <c r="R20" s="14"/>
      <c r="S20" s="14"/>
      <c r="T20" s="14"/>
      <c r="U20" s="14"/>
      <c r="V20" s="14"/>
      <c r="W20" s="15">
        <f t="shared" si="1"/>
        <v>19772</v>
      </c>
      <c r="X20" s="15">
        <f t="shared" si="2"/>
        <v>20897</v>
      </c>
      <c r="Y20" s="15">
        <f t="shared" si="0"/>
        <v>15081</v>
      </c>
    </row>
    <row r="21" spans="1:25" ht="12.75">
      <c r="A21" s="13" t="s">
        <v>29</v>
      </c>
      <c r="B21" s="14">
        <v>17022</v>
      </c>
      <c r="C21" s="14">
        <v>18822</v>
      </c>
      <c r="D21" s="14">
        <v>17721</v>
      </c>
      <c r="E21" s="14">
        <v>5205</v>
      </c>
      <c r="F21" s="14">
        <v>5205</v>
      </c>
      <c r="G21" s="14">
        <v>4860</v>
      </c>
      <c r="H21" s="14">
        <v>8064</v>
      </c>
      <c r="I21" s="14">
        <v>8064</v>
      </c>
      <c r="J21" s="14">
        <v>6087</v>
      </c>
      <c r="K21" s="14"/>
      <c r="L21" s="14"/>
      <c r="M21" s="14">
        <v>760</v>
      </c>
      <c r="N21" s="14"/>
      <c r="O21" s="14"/>
      <c r="P21" s="14"/>
      <c r="Q21" s="14"/>
      <c r="R21" s="14"/>
      <c r="S21" s="14"/>
      <c r="T21" s="14"/>
      <c r="U21" s="14"/>
      <c r="V21" s="14"/>
      <c r="W21" s="15">
        <f t="shared" si="1"/>
        <v>30291</v>
      </c>
      <c r="X21" s="15">
        <f t="shared" si="2"/>
        <v>32091</v>
      </c>
      <c r="Y21" s="15">
        <f t="shared" si="0"/>
        <v>29428</v>
      </c>
    </row>
    <row r="22" spans="1:25" ht="12.75">
      <c r="A22" s="13" t="s">
        <v>30</v>
      </c>
      <c r="B22" s="14">
        <v>2299</v>
      </c>
      <c r="C22" s="14">
        <v>2525</v>
      </c>
      <c r="D22" s="14">
        <v>1936</v>
      </c>
      <c r="E22" s="14">
        <v>557</v>
      </c>
      <c r="F22" s="14">
        <v>557</v>
      </c>
      <c r="G22" s="14">
        <v>462</v>
      </c>
      <c r="H22" s="14">
        <v>145</v>
      </c>
      <c r="I22" s="14">
        <v>145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>
        <f t="shared" si="1"/>
        <v>3001</v>
      </c>
      <c r="X22" s="15">
        <f t="shared" si="2"/>
        <v>3227</v>
      </c>
      <c r="Y22" s="15">
        <f t="shared" si="0"/>
        <v>2398</v>
      </c>
    </row>
    <row r="23" spans="1:25" ht="12.75">
      <c r="A23" s="13" t="s">
        <v>31</v>
      </c>
      <c r="B23" s="14">
        <v>1082</v>
      </c>
      <c r="C23" s="14">
        <v>1307</v>
      </c>
      <c r="D23" s="14">
        <v>1073</v>
      </c>
      <c r="E23" s="14">
        <v>343</v>
      </c>
      <c r="F23" s="14">
        <v>343</v>
      </c>
      <c r="G23" s="14">
        <v>290</v>
      </c>
      <c r="H23" s="14">
        <v>20</v>
      </c>
      <c r="I23" s="14">
        <v>20</v>
      </c>
      <c r="J23" s="14">
        <v>10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>
        <f t="shared" si="1"/>
        <v>1445</v>
      </c>
      <c r="X23" s="15">
        <f t="shared" si="2"/>
        <v>1670</v>
      </c>
      <c r="Y23" s="15">
        <f t="shared" si="0"/>
        <v>1373</v>
      </c>
    </row>
    <row r="24" spans="1:25" ht="12.75">
      <c r="A24" s="20" t="s">
        <v>32</v>
      </c>
      <c r="B24" s="21">
        <v>2122</v>
      </c>
      <c r="C24" s="21">
        <v>2347</v>
      </c>
      <c r="D24" s="21">
        <v>2190</v>
      </c>
      <c r="E24" s="21">
        <v>559</v>
      </c>
      <c r="F24" s="21">
        <v>559</v>
      </c>
      <c r="G24" s="21">
        <v>610</v>
      </c>
      <c r="H24" s="21">
        <v>40</v>
      </c>
      <c r="I24" s="21">
        <v>40</v>
      </c>
      <c r="J24" s="21">
        <v>16</v>
      </c>
      <c r="K24" s="21"/>
      <c r="L24" s="21"/>
      <c r="M24" s="21"/>
      <c r="N24" s="14"/>
      <c r="O24" s="14"/>
      <c r="P24" s="14"/>
      <c r="Q24" s="14"/>
      <c r="R24" s="14"/>
      <c r="S24" s="14"/>
      <c r="T24" s="14"/>
      <c r="U24" s="14"/>
      <c r="V24" s="14"/>
      <c r="W24" s="15">
        <f t="shared" si="1"/>
        <v>2721</v>
      </c>
      <c r="X24" s="15">
        <f t="shared" si="2"/>
        <v>2946</v>
      </c>
      <c r="Y24" s="15">
        <f t="shared" si="0"/>
        <v>2816</v>
      </c>
    </row>
    <row r="25" spans="1:25" ht="12.75">
      <c r="A25" s="13" t="s">
        <v>33</v>
      </c>
      <c r="B25" s="14">
        <v>1155</v>
      </c>
      <c r="C25" s="14">
        <v>1380</v>
      </c>
      <c r="D25" s="14">
        <v>1145</v>
      </c>
      <c r="E25" s="14">
        <v>360</v>
      </c>
      <c r="F25" s="14">
        <v>360</v>
      </c>
      <c r="G25" s="14">
        <v>295</v>
      </c>
      <c r="H25" s="14">
        <v>1114</v>
      </c>
      <c r="I25" s="14">
        <v>1114</v>
      </c>
      <c r="J25" s="14">
        <v>1029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>
        <f t="shared" si="1"/>
        <v>2629</v>
      </c>
      <c r="X25" s="15">
        <f t="shared" si="2"/>
        <v>2854</v>
      </c>
      <c r="Y25" s="15">
        <f t="shared" si="0"/>
        <v>2469</v>
      </c>
    </row>
    <row r="26" spans="1:25" ht="12.75">
      <c r="A26" s="13" t="s">
        <v>34</v>
      </c>
      <c r="B26" s="14">
        <v>1372</v>
      </c>
      <c r="C26" s="14">
        <v>1597</v>
      </c>
      <c r="D26" s="14">
        <v>1332</v>
      </c>
      <c r="E26" s="14">
        <v>369</v>
      </c>
      <c r="F26" s="14">
        <v>369</v>
      </c>
      <c r="G26" s="14">
        <v>378</v>
      </c>
      <c r="H26" s="14">
        <v>460</v>
      </c>
      <c r="I26" s="14">
        <v>460</v>
      </c>
      <c r="J26" s="14">
        <v>153</v>
      </c>
      <c r="K26" s="14">
        <v>8000</v>
      </c>
      <c r="L26" s="14">
        <v>8000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>
        <f t="shared" si="1"/>
        <v>10201</v>
      </c>
      <c r="X26" s="15">
        <f t="shared" si="2"/>
        <v>10426</v>
      </c>
      <c r="Y26" s="15">
        <f t="shared" si="0"/>
        <v>1863</v>
      </c>
    </row>
    <row r="27" spans="1:25" ht="12.75">
      <c r="A27" s="13" t="s">
        <v>35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>
        <v>400</v>
      </c>
      <c r="R27" s="14">
        <v>400</v>
      </c>
      <c r="S27" s="14">
        <v>78</v>
      </c>
      <c r="T27" s="14"/>
      <c r="U27" s="14"/>
      <c r="V27" s="14"/>
      <c r="W27" s="15">
        <f>SUM(B27+E27+H27+K27+N27+Q27)</f>
        <v>400</v>
      </c>
      <c r="X27" s="15">
        <f>C27+F27+I27+L27+O27+R27</f>
        <v>400</v>
      </c>
      <c r="Y27" s="15">
        <f t="shared" si="0"/>
        <v>78</v>
      </c>
    </row>
    <row r="28" spans="1:25" ht="12.75">
      <c r="A28" s="22" t="s">
        <v>36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4"/>
      <c r="O28" s="14"/>
      <c r="P28" s="14"/>
      <c r="Q28" s="14">
        <v>950</v>
      </c>
      <c r="R28" s="14">
        <v>1100</v>
      </c>
      <c r="S28" s="14">
        <v>1090</v>
      </c>
      <c r="T28" s="14"/>
      <c r="U28" s="14"/>
      <c r="V28" s="14"/>
      <c r="W28" s="15">
        <f t="shared" si="1"/>
        <v>950</v>
      </c>
      <c r="X28" s="15">
        <f>C28+F28+I28+L28+O28+R28</f>
        <v>1100</v>
      </c>
      <c r="Y28" s="15">
        <f t="shared" si="0"/>
        <v>1090</v>
      </c>
    </row>
    <row r="29" spans="1:25" ht="12.75">
      <c r="A29" s="22" t="s">
        <v>37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4"/>
      <c r="O29" s="14"/>
      <c r="P29" s="14"/>
      <c r="Q29" s="14">
        <v>500</v>
      </c>
      <c r="R29" s="14">
        <v>500</v>
      </c>
      <c r="S29" s="14">
        <v>487</v>
      </c>
      <c r="T29" s="14"/>
      <c r="U29" s="14"/>
      <c r="V29" s="14"/>
      <c r="W29" s="15">
        <f t="shared" si="1"/>
        <v>500</v>
      </c>
      <c r="X29" s="15">
        <f t="shared" si="2"/>
        <v>500</v>
      </c>
      <c r="Y29" s="15">
        <f t="shared" si="0"/>
        <v>487</v>
      </c>
    </row>
    <row r="30" spans="1:25" ht="12.75">
      <c r="A30" s="23" t="s">
        <v>38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200</v>
      </c>
      <c r="R30" s="14">
        <v>200</v>
      </c>
      <c r="S30" s="14">
        <v>122</v>
      </c>
      <c r="T30" s="14"/>
      <c r="U30" s="14"/>
      <c r="V30" s="14"/>
      <c r="W30" s="15">
        <f>SUM(B30+E30+H30+K30+N30+Q30)</f>
        <v>200</v>
      </c>
      <c r="X30" s="15">
        <f>C30+F30+I30+L30+O30+R30</f>
        <v>200</v>
      </c>
      <c r="Y30" s="15">
        <f t="shared" si="0"/>
        <v>122</v>
      </c>
    </row>
    <row r="31" spans="1:25" ht="12.75">
      <c r="A31" s="13" t="s">
        <v>39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v>100</v>
      </c>
      <c r="R31" s="14">
        <v>100</v>
      </c>
      <c r="S31" s="14">
        <v>47</v>
      </c>
      <c r="T31" s="14"/>
      <c r="U31" s="14"/>
      <c r="V31" s="14"/>
      <c r="W31" s="15">
        <f>SUM(B31:Q31)</f>
        <v>100</v>
      </c>
      <c r="X31" s="15">
        <f t="shared" si="2"/>
        <v>100</v>
      </c>
      <c r="Y31" s="15">
        <f t="shared" si="0"/>
        <v>47</v>
      </c>
    </row>
    <row r="32" spans="1:25" ht="12.75">
      <c r="A32" s="13" t="s">
        <v>40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>
        <v>150</v>
      </c>
      <c r="R32" s="14">
        <v>150</v>
      </c>
      <c r="S32" s="14">
        <v>158</v>
      </c>
      <c r="T32" s="14"/>
      <c r="U32" s="14"/>
      <c r="V32" s="14"/>
      <c r="W32" s="15">
        <f>SUM(B32:Q32)</f>
        <v>150</v>
      </c>
      <c r="X32" s="15">
        <f>C32+F32+I32+L32++O32+R32</f>
        <v>150</v>
      </c>
      <c r="Y32" s="15">
        <f t="shared" si="0"/>
        <v>158</v>
      </c>
    </row>
    <row r="33" spans="1:25" ht="12.75">
      <c r="A33" s="13" t="s">
        <v>41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>
        <v>150</v>
      </c>
      <c r="R33" s="14">
        <v>150</v>
      </c>
      <c r="S33" s="14">
        <v>104</v>
      </c>
      <c r="T33" s="14"/>
      <c r="U33" s="14"/>
      <c r="V33" s="14"/>
      <c r="W33" s="15">
        <f>SUM(B33:Q33)</f>
        <v>150</v>
      </c>
      <c r="X33" s="15">
        <f>C33+F33+I33+L33+O33+R33</f>
        <v>150</v>
      </c>
      <c r="Y33" s="15">
        <f t="shared" si="0"/>
        <v>104</v>
      </c>
    </row>
    <row r="34" spans="1:25" ht="12.75">
      <c r="A34" s="13" t="s">
        <v>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1185</v>
      </c>
      <c r="R34" s="14">
        <v>1185</v>
      </c>
      <c r="S34" s="14">
        <v>1175</v>
      </c>
      <c r="T34" s="14"/>
      <c r="U34" s="14"/>
      <c r="V34" s="14"/>
      <c r="W34" s="15">
        <f>SUM(B34:Q34)</f>
        <v>1185</v>
      </c>
      <c r="X34" s="15">
        <f>C34+F34+I34+L34++O34+R34</f>
        <v>1185</v>
      </c>
      <c r="Y34" s="15">
        <f t="shared" si="0"/>
        <v>1175</v>
      </c>
    </row>
    <row r="35" spans="1:25" ht="12.75">
      <c r="A35" s="13" t="s">
        <v>43</v>
      </c>
      <c r="B35" s="14">
        <v>1445</v>
      </c>
      <c r="C35" s="14">
        <v>1670</v>
      </c>
      <c r="D35" s="14">
        <v>1304</v>
      </c>
      <c r="E35" s="14">
        <v>310</v>
      </c>
      <c r="F35" s="14">
        <v>310</v>
      </c>
      <c r="G35" s="14">
        <v>326</v>
      </c>
      <c r="H35" s="14">
        <v>2626</v>
      </c>
      <c r="I35" s="14">
        <v>2626</v>
      </c>
      <c r="J35" s="14">
        <v>893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5">
        <f>SUM(B35+E35+H35+K35+N35+Q35)</f>
        <v>4381</v>
      </c>
      <c r="X35" s="15">
        <f aca="true" t="shared" si="3" ref="X35:X40">C35+F35+I35+L35+O35+R35</f>
        <v>4606</v>
      </c>
      <c r="Y35" s="15">
        <f t="shared" si="0"/>
        <v>2523</v>
      </c>
    </row>
    <row r="36" spans="1:25" ht="12.75">
      <c r="A36" s="13" t="s">
        <v>44</v>
      </c>
      <c r="B36" s="14">
        <v>153</v>
      </c>
      <c r="C36" s="14">
        <v>153</v>
      </c>
      <c r="D36" s="14">
        <v>140</v>
      </c>
      <c r="E36" s="14"/>
      <c r="F36" s="14"/>
      <c r="G36" s="14">
        <v>41</v>
      </c>
      <c r="H36" s="14">
        <v>382</v>
      </c>
      <c r="I36" s="14">
        <v>382</v>
      </c>
      <c r="J36" s="14">
        <v>373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>
        <f>SUM(B36+E36+H36+K36+Q36)</f>
        <v>535</v>
      </c>
      <c r="X36" s="15">
        <f t="shared" si="3"/>
        <v>535</v>
      </c>
      <c r="Y36" s="15">
        <f t="shared" si="0"/>
        <v>554</v>
      </c>
    </row>
    <row r="37" spans="1:25" ht="12.75">
      <c r="A37" s="13" t="s">
        <v>45</v>
      </c>
      <c r="B37" s="14"/>
      <c r="C37" s="14"/>
      <c r="D37" s="14"/>
      <c r="E37" s="14"/>
      <c r="F37" s="14"/>
      <c r="G37" s="14"/>
      <c r="H37" s="14">
        <v>690</v>
      </c>
      <c r="I37" s="14">
        <v>690</v>
      </c>
      <c r="J37" s="14">
        <v>385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>
        <f>SUM(B37+E37+H37+N37+Q37)</f>
        <v>690</v>
      </c>
      <c r="X37" s="15">
        <f t="shared" si="3"/>
        <v>690</v>
      </c>
      <c r="Y37" s="15">
        <f t="shared" si="0"/>
        <v>385</v>
      </c>
    </row>
    <row r="38" spans="1:25" ht="12.75">
      <c r="A38" s="13" t="s">
        <v>46</v>
      </c>
      <c r="B38" s="14">
        <v>420</v>
      </c>
      <c r="C38" s="14">
        <v>645</v>
      </c>
      <c r="D38" s="14">
        <v>686</v>
      </c>
      <c r="E38" s="14">
        <v>111</v>
      </c>
      <c r="F38" s="14">
        <v>111</v>
      </c>
      <c r="G38" s="14">
        <v>195</v>
      </c>
      <c r="H38" s="14">
        <v>618</v>
      </c>
      <c r="I38" s="14">
        <v>618</v>
      </c>
      <c r="J38" s="14">
        <v>590</v>
      </c>
      <c r="K38" s="14"/>
      <c r="L38" s="14"/>
      <c r="M38" s="14"/>
      <c r="N38" s="14">
        <v>450</v>
      </c>
      <c r="O38" s="14">
        <v>450</v>
      </c>
      <c r="P38" s="14">
        <v>563</v>
      </c>
      <c r="Q38" s="14"/>
      <c r="R38" s="14"/>
      <c r="S38" s="14"/>
      <c r="T38" s="14"/>
      <c r="U38" s="14"/>
      <c r="V38" s="14"/>
      <c r="W38" s="15">
        <f>SUM(B38+E38+H38+K38+N38+Q38)</f>
        <v>1599</v>
      </c>
      <c r="X38" s="15">
        <f t="shared" si="3"/>
        <v>1824</v>
      </c>
      <c r="Y38" s="15">
        <f t="shared" si="0"/>
        <v>2034</v>
      </c>
    </row>
    <row r="39" spans="1:25" ht="12.75">
      <c r="A39" s="13" t="s">
        <v>47</v>
      </c>
      <c r="B39" s="14"/>
      <c r="C39" s="14"/>
      <c r="D39" s="14"/>
      <c r="E39" s="14"/>
      <c r="F39" s="14"/>
      <c r="G39" s="14">
        <v>56</v>
      </c>
      <c r="H39" s="14"/>
      <c r="I39" s="14"/>
      <c r="J39" s="14"/>
      <c r="K39" s="14"/>
      <c r="L39" s="14"/>
      <c r="M39" s="14"/>
      <c r="N39" s="14"/>
      <c r="O39" s="14"/>
      <c r="P39" s="14"/>
      <c r="Q39" s="14">
        <v>340</v>
      </c>
      <c r="R39" s="14">
        <v>340</v>
      </c>
      <c r="S39" s="14">
        <v>234</v>
      </c>
      <c r="T39" s="14"/>
      <c r="U39" s="14"/>
      <c r="V39" s="14"/>
      <c r="W39" s="15">
        <f>SUM(B39+E39+H39+K39+N39+Q39)</f>
        <v>340</v>
      </c>
      <c r="X39" s="15">
        <f t="shared" si="3"/>
        <v>340</v>
      </c>
      <c r="Y39" s="15">
        <f t="shared" si="0"/>
        <v>290</v>
      </c>
    </row>
    <row r="40" spans="1:25" ht="12.75">
      <c r="A40" s="13" t="s">
        <v>48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>
        <v>445</v>
      </c>
      <c r="R40" s="14">
        <v>445</v>
      </c>
      <c r="S40" s="14">
        <v>408</v>
      </c>
      <c r="T40" s="14"/>
      <c r="U40" s="14"/>
      <c r="V40" s="14"/>
      <c r="W40" s="15">
        <f>SUM(B40+E40+H40+K40+N40+Q40)</f>
        <v>445</v>
      </c>
      <c r="X40" s="15">
        <f t="shared" si="3"/>
        <v>445</v>
      </c>
      <c r="Y40" s="15">
        <f t="shared" si="0"/>
        <v>408</v>
      </c>
    </row>
    <row r="41" spans="1:25" ht="12.75">
      <c r="A41" s="20" t="s">
        <v>49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2000</v>
      </c>
      <c r="R41" s="14">
        <v>2200</v>
      </c>
      <c r="S41" s="14">
        <v>2215</v>
      </c>
      <c r="T41" s="14"/>
      <c r="U41" s="14"/>
      <c r="V41" s="14"/>
      <c r="W41" s="15">
        <f>SUM(B41:Q41)</f>
        <v>2000</v>
      </c>
      <c r="X41" s="15">
        <f>C41+F41+I41+L41+O41+R41</f>
        <v>2200</v>
      </c>
      <c r="Y41" s="15">
        <f t="shared" si="0"/>
        <v>2215</v>
      </c>
    </row>
    <row r="42" spans="1:25" ht="12.75">
      <c r="A42" s="20" t="s">
        <v>50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>
        <v>4050</v>
      </c>
      <c r="R42" s="14">
        <v>5628</v>
      </c>
      <c r="S42" s="14">
        <v>5583</v>
      </c>
      <c r="T42" s="14"/>
      <c r="U42" s="14"/>
      <c r="V42" s="14"/>
      <c r="W42" s="15">
        <f>SUM(B42:Q42)</f>
        <v>4050</v>
      </c>
      <c r="X42" s="15">
        <f>C42+F42+I42+L42+O42+R42</f>
        <v>5628</v>
      </c>
      <c r="Y42" s="15">
        <f t="shared" si="0"/>
        <v>5583</v>
      </c>
    </row>
    <row r="43" spans="1:25" ht="12.75">
      <c r="A43" s="22" t="s">
        <v>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5"/>
      <c r="X43" s="15"/>
      <c r="Y43" s="15">
        <f t="shared" si="0"/>
        <v>0</v>
      </c>
    </row>
    <row r="44" spans="1:25" ht="12.75">
      <c r="A44" s="20" t="s">
        <v>52</v>
      </c>
      <c r="B44" s="14">
        <v>1567</v>
      </c>
      <c r="C44" s="14">
        <v>1567</v>
      </c>
      <c r="D44" s="14">
        <v>3271</v>
      </c>
      <c r="E44" s="14">
        <v>460</v>
      </c>
      <c r="F44" s="14">
        <v>460</v>
      </c>
      <c r="G44" s="14">
        <v>334</v>
      </c>
      <c r="H44" s="14">
        <v>2624</v>
      </c>
      <c r="I44" s="14">
        <v>2624</v>
      </c>
      <c r="J44" s="14">
        <v>1623</v>
      </c>
      <c r="K44" s="14">
        <v>580</v>
      </c>
      <c r="L44" s="14">
        <v>580</v>
      </c>
      <c r="M44" s="14">
        <v>400</v>
      </c>
      <c r="N44" s="14"/>
      <c r="O44" s="14"/>
      <c r="P44" s="14"/>
      <c r="Q44" s="14"/>
      <c r="R44" s="14"/>
      <c r="S44" s="14"/>
      <c r="T44" s="14"/>
      <c r="U44" s="14"/>
      <c r="V44" s="14"/>
      <c r="W44" s="15">
        <f>SUM(B44+E44+H44+K44+N44+Q44)</f>
        <v>5231</v>
      </c>
      <c r="X44" s="15">
        <f>C44+F44+I44+L44+O44+R44</f>
        <v>5231</v>
      </c>
      <c r="Y44" s="15">
        <f t="shared" si="0"/>
        <v>5628</v>
      </c>
    </row>
    <row r="45" spans="1:25" ht="12.75">
      <c r="A45" s="20" t="s">
        <v>53</v>
      </c>
      <c r="B45" s="14">
        <v>3057</v>
      </c>
      <c r="C45" s="14">
        <v>3057</v>
      </c>
      <c r="D45" s="14">
        <v>3768</v>
      </c>
      <c r="E45" s="14">
        <v>898</v>
      </c>
      <c r="F45" s="14">
        <v>898</v>
      </c>
      <c r="G45" s="14">
        <v>1023</v>
      </c>
      <c r="H45" s="14">
        <v>6822</v>
      </c>
      <c r="I45" s="14">
        <v>6822</v>
      </c>
      <c r="J45" s="14">
        <v>6002</v>
      </c>
      <c r="K45" s="14">
        <v>990</v>
      </c>
      <c r="L45" s="14">
        <v>990</v>
      </c>
      <c r="M45" s="14">
        <v>720</v>
      </c>
      <c r="N45" s="14"/>
      <c r="O45" s="14"/>
      <c r="P45" s="14"/>
      <c r="Q45" s="14"/>
      <c r="R45" s="14"/>
      <c r="S45" s="14"/>
      <c r="T45" s="14"/>
      <c r="U45" s="14"/>
      <c r="V45" s="14"/>
      <c r="W45" s="15">
        <f>SUM(B45+E45+H45+K45+N45+Q45)</f>
        <v>11767</v>
      </c>
      <c r="X45" s="15">
        <f>C45+F45+I45+L45+O45+R45</f>
        <v>11767</v>
      </c>
      <c r="Y45" s="15">
        <f t="shared" si="0"/>
        <v>11513</v>
      </c>
    </row>
    <row r="46" spans="1:25" ht="12.75">
      <c r="A46" s="22" t="s">
        <v>54</v>
      </c>
      <c r="B46" s="14">
        <v>135</v>
      </c>
      <c r="C46" s="14">
        <v>135</v>
      </c>
      <c r="D46" s="14"/>
      <c r="E46" s="14">
        <v>39</v>
      </c>
      <c r="F46" s="14">
        <v>39</v>
      </c>
      <c r="G46" s="14"/>
      <c r="H46" s="14">
        <v>318</v>
      </c>
      <c r="I46" s="14">
        <v>318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>
        <f>SUM(B46+E46+H46+K46+N46+Q46)</f>
        <v>492</v>
      </c>
      <c r="X46" s="15">
        <f>C46+F46+I46+L46+O46+R46</f>
        <v>492</v>
      </c>
      <c r="Y46" s="15">
        <f t="shared" si="0"/>
        <v>0</v>
      </c>
    </row>
    <row r="47" spans="1:25" ht="12.75">
      <c r="A47" s="22" t="s">
        <v>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>
        <v>20</v>
      </c>
      <c r="R47" s="14">
        <v>20</v>
      </c>
      <c r="S47" s="14">
        <v>20</v>
      </c>
      <c r="T47" s="14"/>
      <c r="U47" s="14"/>
      <c r="V47" s="14"/>
      <c r="W47" s="15">
        <f>SUM(Q47)</f>
        <v>20</v>
      </c>
      <c r="X47" s="15">
        <f>C47+F47+I47+L47+O47+R47</f>
        <v>20</v>
      </c>
      <c r="Y47" s="15">
        <f t="shared" si="0"/>
        <v>20</v>
      </c>
    </row>
    <row r="48" spans="1:25" ht="12.75">
      <c r="A48" s="22" t="s">
        <v>292</v>
      </c>
      <c r="B48" s="14"/>
      <c r="C48" s="14"/>
      <c r="D48" s="14">
        <v>522</v>
      </c>
      <c r="E48" s="14"/>
      <c r="F48" s="14"/>
      <c r="G48" s="14">
        <v>70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5"/>
      <c r="X48" s="15"/>
      <c r="Y48" s="15">
        <f t="shared" si="0"/>
        <v>592</v>
      </c>
    </row>
    <row r="49" spans="1:25" ht="12.75">
      <c r="A49" s="22" t="s">
        <v>293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>
        <v>5047</v>
      </c>
      <c r="U49" s="14">
        <v>5047</v>
      </c>
      <c r="V49" s="14"/>
      <c r="W49" s="15"/>
      <c r="X49" s="15">
        <v>5047</v>
      </c>
      <c r="Y49" s="15">
        <v>5047</v>
      </c>
    </row>
    <row r="50" spans="1:25" ht="12.75">
      <c r="A50" s="22" t="s">
        <v>360</v>
      </c>
      <c r="B50" s="14">
        <v>13218</v>
      </c>
      <c r="C50" s="14">
        <v>13827</v>
      </c>
      <c r="D50" s="14">
        <v>13541</v>
      </c>
      <c r="E50" s="14">
        <v>3322</v>
      </c>
      <c r="F50" s="14">
        <v>3466</v>
      </c>
      <c r="G50" s="14">
        <v>3558</v>
      </c>
      <c r="H50" s="14">
        <v>5326</v>
      </c>
      <c r="I50" s="14">
        <v>5477</v>
      </c>
      <c r="J50" s="14">
        <v>3629</v>
      </c>
      <c r="K50" s="14"/>
      <c r="L50" s="14"/>
      <c r="M50" s="14"/>
      <c r="N50" s="14"/>
      <c r="O50" s="14">
        <v>362</v>
      </c>
      <c r="P50" s="14">
        <v>362</v>
      </c>
      <c r="Q50" s="14"/>
      <c r="R50" s="14"/>
      <c r="S50" s="14"/>
      <c r="T50" s="14"/>
      <c r="U50" s="14"/>
      <c r="V50" s="14">
        <v>-289</v>
      </c>
      <c r="W50" s="15">
        <v>21866</v>
      </c>
      <c r="X50" s="15">
        <v>23132</v>
      </c>
      <c r="Y50" s="15">
        <v>20801</v>
      </c>
    </row>
    <row r="51" spans="1:25" ht="12.75">
      <c r="A51" s="24" t="s">
        <v>10</v>
      </c>
      <c r="B51" s="15">
        <f aca="true" t="shared" si="4" ref="B51:S51">SUM(B6:B50)</f>
        <v>81619</v>
      </c>
      <c r="C51" s="15">
        <f t="shared" si="4"/>
        <v>88172</v>
      </c>
      <c r="D51" s="15">
        <f t="shared" si="4"/>
        <v>80887</v>
      </c>
      <c r="E51" s="15">
        <f t="shared" si="4"/>
        <v>22461</v>
      </c>
      <c r="F51" s="15">
        <f t="shared" si="4"/>
        <v>22605</v>
      </c>
      <c r="G51" s="15">
        <f t="shared" si="4"/>
        <v>20661</v>
      </c>
      <c r="H51" s="15">
        <f t="shared" si="4"/>
        <v>56572</v>
      </c>
      <c r="I51" s="15">
        <f t="shared" si="4"/>
        <v>56928</v>
      </c>
      <c r="J51" s="15">
        <f t="shared" si="4"/>
        <v>39624</v>
      </c>
      <c r="K51" s="15">
        <f t="shared" si="4"/>
        <v>22376</v>
      </c>
      <c r="L51" s="15">
        <f t="shared" si="4"/>
        <v>22376</v>
      </c>
      <c r="M51" s="15">
        <f t="shared" si="4"/>
        <v>11685</v>
      </c>
      <c r="N51" s="15">
        <f t="shared" si="4"/>
        <v>4954</v>
      </c>
      <c r="O51" s="15">
        <f t="shared" si="4"/>
        <v>5676</v>
      </c>
      <c r="P51" s="15">
        <f t="shared" si="4"/>
        <v>4876</v>
      </c>
      <c r="Q51" s="15">
        <f t="shared" si="4"/>
        <v>10490</v>
      </c>
      <c r="R51" s="15">
        <f t="shared" si="4"/>
        <v>12418</v>
      </c>
      <c r="S51" s="15">
        <f t="shared" si="4"/>
        <v>11721</v>
      </c>
      <c r="T51" s="15">
        <f>SUM(T49)</f>
        <v>5047</v>
      </c>
      <c r="U51" s="15">
        <f>SUM(U5:U49)</f>
        <v>5047</v>
      </c>
      <c r="V51" s="15">
        <f>SUM(V6:V50)</f>
        <v>1662</v>
      </c>
      <c r="W51" s="15">
        <f>SUM(B51+E51+H51+K51+N51+Q51)</f>
        <v>198472</v>
      </c>
      <c r="X51" s="15">
        <f>SUM(X6:X50)</f>
        <v>213222</v>
      </c>
      <c r="Y51" s="15">
        <f>SUM(D51+G51+J51+M51+P51+S51+U51+V51)</f>
        <v>176163</v>
      </c>
    </row>
    <row r="52" spans="2:25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8"/>
      <c r="Y52" s="25"/>
    </row>
    <row r="53" ht="12.75">
      <c r="A53" s="6"/>
    </row>
    <row r="54" spans="3:16" ht="12.75">
      <c r="C54" s="19"/>
      <c r="D54" s="19"/>
      <c r="F54" s="19"/>
      <c r="G54" s="19"/>
      <c r="I54" s="19"/>
      <c r="J54" s="19"/>
      <c r="P54" s="19"/>
    </row>
  </sheetData>
  <mergeCells count="10">
    <mergeCell ref="R1:W1"/>
    <mergeCell ref="A2:Q2"/>
    <mergeCell ref="B4:D4"/>
    <mergeCell ref="E4:G4"/>
    <mergeCell ref="H4:J4"/>
    <mergeCell ref="K4:M4"/>
    <mergeCell ref="N4:P4"/>
    <mergeCell ref="Q4:S4"/>
    <mergeCell ref="W4:Y4"/>
    <mergeCell ref="T4:U4"/>
  </mergeCells>
  <printOptions/>
  <pageMargins left="0.75" right="0.75" top="1" bottom="1" header="0.5" footer="0.5"/>
  <pageSetup horizontalDpi="600" verticalDpi="600" orientation="landscape" paperSize="8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4">
      <selection activeCell="O22" sqref="O22"/>
    </sheetView>
  </sheetViews>
  <sheetFormatPr defaultColWidth="9.140625" defaultRowHeight="12.75"/>
  <cols>
    <col min="1" max="1" width="30.57421875" style="0" customWidth="1"/>
  </cols>
  <sheetData>
    <row r="1" ht="12.75">
      <c r="B1" t="s">
        <v>319</v>
      </c>
    </row>
    <row r="4" spans="1:7" ht="15.75">
      <c r="A4" s="146" t="s">
        <v>355</v>
      </c>
      <c r="B4" s="146"/>
      <c r="C4" s="146"/>
      <c r="D4" s="146"/>
      <c r="E4" s="146"/>
      <c r="F4" s="146"/>
      <c r="G4" s="146"/>
    </row>
    <row r="6" spans="1:3" ht="12.75">
      <c r="A6" s="29" t="s">
        <v>302</v>
      </c>
      <c r="B6" s="33">
        <v>2009</v>
      </c>
      <c r="C6" s="33">
        <v>2010</v>
      </c>
    </row>
    <row r="7" spans="1:3" ht="12.75">
      <c r="A7" s="29"/>
      <c r="B7" s="29"/>
      <c r="C7" s="29"/>
    </row>
    <row r="8" spans="1:3" ht="12.75">
      <c r="A8" s="33" t="s">
        <v>303</v>
      </c>
      <c r="B8" s="33">
        <f>SUM(B9+B15)</f>
        <v>198892</v>
      </c>
      <c r="C8" s="33">
        <f>SUM(C9+C15)</f>
        <v>190244</v>
      </c>
    </row>
    <row r="9" spans="1:3" ht="12.75">
      <c r="A9" s="29" t="s">
        <v>304</v>
      </c>
      <c r="B9" s="33">
        <f>SUM(B10:B14)</f>
        <v>177948</v>
      </c>
      <c r="C9" s="33">
        <f>SUM(C10:C14)</f>
        <v>183478</v>
      </c>
    </row>
    <row r="10" spans="1:3" ht="12.75">
      <c r="A10" s="29" t="s">
        <v>305</v>
      </c>
      <c r="B10" s="29">
        <v>577</v>
      </c>
      <c r="C10" s="29">
        <v>869</v>
      </c>
    </row>
    <row r="11" spans="1:3" ht="12.75">
      <c r="A11" s="29" t="s">
        <v>306</v>
      </c>
      <c r="B11" s="29">
        <v>155281</v>
      </c>
      <c r="C11" s="29">
        <v>154744</v>
      </c>
    </row>
    <row r="12" spans="1:3" ht="12.75">
      <c r="A12" s="29" t="s">
        <v>307</v>
      </c>
      <c r="B12" s="29">
        <v>8030</v>
      </c>
      <c r="C12" s="29">
        <v>12922</v>
      </c>
    </row>
    <row r="13" spans="1:3" ht="12.75">
      <c r="A13" s="29" t="s">
        <v>318</v>
      </c>
      <c r="B13" s="29">
        <v>13935</v>
      </c>
      <c r="C13" s="29">
        <v>14818</v>
      </c>
    </row>
    <row r="14" spans="1:3" ht="12.75">
      <c r="A14" s="29" t="s">
        <v>321</v>
      </c>
      <c r="B14" s="29">
        <v>125</v>
      </c>
      <c r="C14" s="29">
        <v>125</v>
      </c>
    </row>
    <row r="15" spans="1:3" ht="12.75">
      <c r="A15" s="29" t="s">
        <v>308</v>
      </c>
      <c r="B15" s="33">
        <f>SUM(B16:B19)</f>
        <v>20944</v>
      </c>
      <c r="C15" s="33">
        <f>SUM(C16:C19)</f>
        <v>6766</v>
      </c>
    </row>
    <row r="16" spans="1:3" ht="12.75">
      <c r="A16" s="29" t="s">
        <v>309</v>
      </c>
      <c r="B16" s="29">
        <v>278</v>
      </c>
      <c r="C16" s="29">
        <v>228</v>
      </c>
    </row>
    <row r="17" spans="1:3" ht="12.75">
      <c r="A17" s="29" t="s">
        <v>310</v>
      </c>
      <c r="B17" s="29">
        <v>4683</v>
      </c>
      <c r="C17" s="29">
        <v>6164</v>
      </c>
    </row>
    <row r="18" spans="1:3" ht="12.75">
      <c r="A18" s="29" t="s">
        <v>311</v>
      </c>
      <c r="B18" s="29">
        <v>12794</v>
      </c>
      <c r="C18" s="29">
        <v>281</v>
      </c>
    </row>
    <row r="19" spans="1:3" ht="12.75">
      <c r="A19" s="29" t="s">
        <v>312</v>
      </c>
      <c r="B19" s="29">
        <v>3189</v>
      </c>
      <c r="C19" s="29">
        <v>93</v>
      </c>
    </row>
    <row r="23" spans="1:3" ht="12.75">
      <c r="A23" s="33" t="s">
        <v>313</v>
      </c>
      <c r="B23" s="33">
        <f>SUM(B25+B26+B30)</f>
        <v>198892</v>
      </c>
      <c r="C23" s="33">
        <f>SUM(C25+C26+C30)</f>
        <v>190244</v>
      </c>
    </row>
    <row r="24" spans="1:3" ht="12.75">
      <c r="A24" s="29"/>
      <c r="B24" s="29"/>
      <c r="C24" s="29"/>
    </row>
    <row r="25" spans="1:3" ht="12.75">
      <c r="A25" s="29" t="s">
        <v>314</v>
      </c>
      <c r="B25" s="33">
        <v>185360</v>
      </c>
      <c r="C25" s="33">
        <v>188825</v>
      </c>
    </row>
    <row r="26" spans="1:3" ht="12.75">
      <c r="A26" s="29" t="s">
        <v>361</v>
      </c>
      <c r="B26" s="33">
        <f>SUM(B27:B29)</f>
        <v>6507</v>
      </c>
      <c r="C26" s="33">
        <f>SUM(C27:C29)</f>
        <v>13639</v>
      </c>
    </row>
    <row r="27" spans="1:3" ht="12.75">
      <c r="A27" s="29" t="s">
        <v>356</v>
      </c>
      <c r="B27" s="33"/>
      <c r="C27" s="33">
        <v>5284</v>
      </c>
    </row>
    <row r="28" spans="1:3" ht="12.75">
      <c r="A28" s="29" t="s">
        <v>315</v>
      </c>
      <c r="B28" s="29">
        <v>1054</v>
      </c>
      <c r="C28" s="29">
        <v>1045</v>
      </c>
    </row>
    <row r="29" spans="1:3" ht="12.75">
      <c r="A29" s="29" t="s">
        <v>316</v>
      </c>
      <c r="B29" s="29">
        <v>5453</v>
      </c>
      <c r="C29" s="29">
        <v>7310</v>
      </c>
    </row>
    <row r="30" spans="1:3" ht="12.75">
      <c r="A30" s="29" t="s">
        <v>317</v>
      </c>
      <c r="B30" s="33">
        <v>7025</v>
      </c>
      <c r="C30" s="33">
        <v>-12220</v>
      </c>
    </row>
  </sheetData>
  <mergeCells count="1"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13" sqref="B13"/>
    </sheetView>
  </sheetViews>
  <sheetFormatPr defaultColWidth="9.140625" defaultRowHeight="18.75" customHeight="1"/>
  <cols>
    <col min="1" max="1" width="49.00390625" style="0" customWidth="1"/>
    <col min="2" max="2" width="24.421875" style="0" customWidth="1"/>
  </cols>
  <sheetData>
    <row r="1" spans="1:2" ht="18.75" customHeight="1">
      <c r="A1" s="176" t="s">
        <v>320</v>
      </c>
      <c r="B1" s="176"/>
    </row>
    <row r="2" spans="1:2" ht="18.75" customHeight="1">
      <c r="A2" s="177" t="s">
        <v>358</v>
      </c>
      <c r="B2" s="178"/>
    </row>
    <row r="4" ht="18.75" customHeight="1">
      <c r="B4" t="s">
        <v>297</v>
      </c>
    </row>
    <row r="6" spans="1:2" ht="18.75" customHeight="1">
      <c r="A6" s="29" t="s">
        <v>298</v>
      </c>
      <c r="B6" s="29">
        <v>95</v>
      </c>
    </row>
    <row r="7" spans="1:2" ht="18.75" customHeight="1">
      <c r="A7" s="29" t="s">
        <v>299</v>
      </c>
      <c r="B7" s="29">
        <v>186</v>
      </c>
    </row>
    <row r="8" spans="1:2" ht="18.75" customHeight="1">
      <c r="A8" s="101" t="s">
        <v>357</v>
      </c>
      <c r="B8" s="101">
        <f>SUM(B6:B7)</f>
        <v>281</v>
      </c>
    </row>
    <row r="9" spans="1:2" ht="18.75" customHeight="1">
      <c r="A9" s="29" t="s">
        <v>300</v>
      </c>
      <c r="B9" s="29">
        <v>93</v>
      </c>
    </row>
    <row r="10" spans="1:2" ht="18.75" customHeight="1">
      <c r="A10" s="29" t="s">
        <v>359</v>
      </c>
      <c r="B10" s="29">
        <v>7310</v>
      </c>
    </row>
    <row r="11" spans="1:2" ht="18.75" customHeight="1">
      <c r="A11" s="29" t="s">
        <v>280</v>
      </c>
      <c r="B11" s="29">
        <v>5284</v>
      </c>
    </row>
    <row r="12" spans="1:2" ht="18.75" customHeight="1">
      <c r="A12" s="101" t="s">
        <v>301</v>
      </c>
      <c r="B12" s="101">
        <v>0</v>
      </c>
    </row>
    <row r="13" spans="1:2" ht="18.75" customHeight="1">
      <c r="A13" s="29"/>
      <c r="B13" s="29"/>
    </row>
    <row r="14" spans="1:2" ht="18.75" customHeight="1">
      <c r="A14" s="146"/>
      <c r="B14" s="154"/>
    </row>
    <row r="16" ht="18.75" customHeight="1">
      <c r="B16" s="37"/>
    </row>
    <row r="17" ht="18.75" customHeight="1">
      <c r="B17" s="37"/>
    </row>
    <row r="18" spans="1:2" ht="18.75" customHeight="1">
      <c r="A18" s="110"/>
      <c r="B18" s="75"/>
    </row>
    <row r="20" ht="18.75" customHeight="1">
      <c r="B20" s="75"/>
    </row>
    <row r="22" spans="1:2" ht="18.75" customHeight="1">
      <c r="A22" s="111"/>
      <c r="B22" s="112"/>
    </row>
    <row r="23" ht="18.75" customHeight="1">
      <c r="B23" s="75"/>
    </row>
    <row r="27" ht="18.75" customHeight="1">
      <c r="B27" s="37"/>
    </row>
  </sheetData>
  <mergeCells count="3">
    <mergeCell ref="A1:B1"/>
    <mergeCell ref="A2:B2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"/>
    </sheetView>
  </sheetViews>
  <sheetFormatPr defaultColWidth="9.140625" defaultRowHeight="26.25" customHeight="1"/>
  <cols>
    <col min="1" max="1" width="45.57421875" style="0" customWidth="1"/>
    <col min="2" max="2" width="17.7109375" style="0" customWidth="1"/>
    <col min="3" max="3" width="10.8515625" style="0" bestFit="1" customWidth="1"/>
  </cols>
  <sheetData>
    <row r="1" spans="1:4" ht="44.25" customHeight="1">
      <c r="A1" s="183" t="s">
        <v>347</v>
      </c>
      <c r="B1" s="183"/>
      <c r="C1" s="154"/>
      <c r="D1" s="154"/>
    </row>
    <row r="2" spans="1:2" ht="26.25" customHeight="1">
      <c r="A2" s="113"/>
      <c r="B2" s="114"/>
    </row>
    <row r="3" spans="1:4" ht="26.25" customHeight="1">
      <c r="A3" s="179" t="s">
        <v>102</v>
      </c>
      <c r="B3" s="181" t="s">
        <v>103</v>
      </c>
      <c r="C3" s="182"/>
      <c r="D3" s="182"/>
    </row>
    <row r="4" spans="1:4" ht="26.25" customHeight="1">
      <c r="A4" s="180"/>
      <c r="B4" s="130" t="s">
        <v>11</v>
      </c>
      <c r="C4" s="128" t="s">
        <v>12</v>
      </c>
      <c r="D4" s="128" t="s">
        <v>13</v>
      </c>
    </row>
    <row r="5" spans="1:4" ht="26.25" customHeight="1">
      <c r="A5" s="180"/>
      <c r="B5" s="130"/>
      <c r="C5" s="131"/>
      <c r="D5" s="131"/>
    </row>
    <row r="6" spans="1:4" ht="26.25" customHeight="1">
      <c r="A6" s="115" t="s">
        <v>322</v>
      </c>
      <c r="B6" s="129">
        <v>1372</v>
      </c>
      <c r="C6" s="128">
        <v>1597</v>
      </c>
      <c r="D6" s="128">
        <v>1322</v>
      </c>
    </row>
    <row r="7" spans="1:4" ht="26.25" customHeight="1">
      <c r="A7" s="115" t="s">
        <v>332</v>
      </c>
      <c r="B7" s="129">
        <v>369</v>
      </c>
      <c r="C7" s="128">
        <v>369</v>
      </c>
      <c r="D7" s="128">
        <v>378</v>
      </c>
    </row>
    <row r="8" spans="1:4" ht="26.25" customHeight="1">
      <c r="A8" s="115" t="s">
        <v>327</v>
      </c>
      <c r="B8" s="129">
        <v>460</v>
      </c>
      <c r="C8" s="128">
        <v>460</v>
      </c>
      <c r="D8" s="128">
        <v>460</v>
      </c>
    </row>
    <row r="9" spans="1:4" ht="26.25" customHeight="1">
      <c r="A9" s="115" t="s">
        <v>239</v>
      </c>
      <c r="B9" s="129">
        <v>8000</v>
      </c>
      <c r="C9" s="128">
        <v>8000</v>
      </c>
      <c r="D9" s="128"/>
    </row>
    <row r="10" spans="1:4" ht="26.25" customHeight="1">
      <c r="A10" s="115" t="s">
        <v>324</v>
      </c>
      <c r="B10" s="129">
        <v>10201</v>
      </c>
      <c r="C10" s="128">
        <f>SUM(C6:C9)</f>
        <v>10426</v>
      </c>
      <c r="D10" s="128">
        <f>SUM(D6:D9)</f>
        <v>2160</v>
      </c>
    </row>
    <row r="11" spans="1:2" ht="26.25" customHeight="1">
      <c r="A11" s="116"/>
      <c r="B11" s="114"/>
    </row>
  </sheetData>
  <mergeCells count="3">
    <mergeCell ref="A3:A5"/>
    <mergeCell ref="B3:D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H9" sqref="H9"/>
    </sheetView>
  </sheetViews>
  <sheetFormatPr defaultColWidth="9.140625" defaultRowHeight="12.75"/>
  <cols>
    <col min="1" max="1" width="53.140625" style="0" customWidth="1"/>
    <col min="2" max="2" width="14.8515625" style="0" customWidth="1"/>
  </cols>
  <sheetData>
    <row r="1" spans="1:2" ht="20.25">
      <c r="A1" s="184" t="s">
        <v>343</v>
      </c>
      <c r="B1" s="184"/>
    </row>
    <row r="2" spans="1:4" ht="21" thickBot="1">
      <c r="A2" s="117" t="s">
        <v>350</v>
      </c>
      <c r="B2" s="136"/>
      <c r="C2" s="138"/>
      <c r="D2" s="138"/>
    </row>
    <row r="3" spans="1:4" ht="20.25">
      <c r="A3" s="117"/>
      <c r="B3" s="135" t="s">
        <v>11</v>
      </c>
      <c r="C3" s="137" t="s">
        <v>12</v>
      </c>
      <c r="D3" s="137" t="s">
        <v>13</v>
      </c>
    </row>
    <row r="4" spans="1:4" ht="20.25">
      <c r="A4" s="119" t="s">
        <v>4</v>
      </c>
      <c r="B4" s="120">
        <v>426</v>
      </c>
      <c r="C4" s="132">
        <v>645</v>
      </c>
      <c r="D4" s="132">
        <v>686</v>
      </c>
    </row>
    <row r="5" spans="1:4" ht="20.25">
      <c r="A5" s="119" t="s">
        <v>328</v>
      </c>
      <c r="B5" s="120"/>
      <c r="C5" s="132">
        <v>65</v>
      </c>
      <c r="D5" s="132">
        <v>65</v>
      </c>
    </row>
    <row r="6" spans="1:4" ht="20.25">
      <c r="A6" s="119" t="s">
        <v>332</v>
      </c>
      <c r="B6" s="120">
        <v>122</v>
      </c>
      <c r="C6" s="132">
        <v>122</v>
      </c>
      <c r="D6" s="132">
        <v>195</v>
      </c>
    </row>
    <row r="7" spans="1:4" ht="20.25">
      <c r="A7" s="123" t="s">
        <v>333</v>
      </c>
      <c r="B7" s="120">
        <v>368</v>
      </c>
      <c r="C7" s="133">
        <f>SUM(C8:C13)</f>
        <v>368</v>
      </c>
      <c r="D7" s="133">
        <f>SUM(D8:D13)</f>
        <v>234</v>
      </c>
    </row>
    <row r="8" spans="1:4" ht="20.25">
      <c r="A8" s="124" t="s">
        <v>326</v>
      </c>
      <c r="B8" s="122">
        <v>160</v>
      </c>
      <c r="C8" s="134">
        <v>160</v>
      </c>
      <c r="D8" s="134">
        <v>147</v>
      </c>
    </row>
    <row r="9" spans="1:4" ht="20.25">
      <c r="A9" s="124" t="s">
        <v>325</v>
      </c>
      <c r="B9" s="122">
        <v>20</v>
      </c>
      <c r="C9" s="134">
        <v>20</v>
      </c>
      <c r="D9" s="134">
        <v>14</v>
      </c>
    </row>
    <row r="10" spans="1:4" ht="20.25">
      <c r="A10" s="124" t="s">
        <v>334</v>
      </c>
      <c r="B10" s="122">
        <v>30</v>
      </c>
      <c r="C10" s="134">
        <v>30</v>
      </c>
      <c r="D10" s="134"/>
    </row>
    <row r="11" spans="1:4" ht="20.25">
      <c r="A11" s="121" t="s">
        <v>330</v>
      </c>
      <c r="B11" s="122">
        <v>100</v>
      </c>
      <c r="C11" s="134">
        <v>100</v>
      </c>
      <c r="D11" s="134"/>
    </row>
    <row r="12" spans="1:4" ht="20.25">
      <c r="A12" s="121" t="s">
        <v>348</v>
      </c>
      <c r="B12" s="122"/>
      <c r="C12" s="134"/>
      <c r="D12" s="134">
        <v>26</v>
      </c>
    </row>
    <row r="13" spans="1:4" ht="20.25">
      <c r="A13" s="121" t="s">
        <v>323</v>
      </c>
      <c r="B13" s="122">
        <v>58</v>
      </c>
      <c r="C13" s="134">
        <v>58</v>
      </c>
      <c r="D13" s="134">
        <v>47</v>
      </c>
    </row>
    <row r="14" spans="1:4" ht="20.25">
      <c r="A14" s="119" t="s">
        <v>335</v>
      </c>
      <c r="B14" s="120">
        <v>233</v>
      </c>
      <c r="C14" s="133">
        <f>SUM(C15:C22)</f>
        <v>233</v>
      </c>
      <c r="D14" s="133">
        <f>SUM(D15:D22)</f>
        <v>290</v>
      </c>
    </row>
    <row r="15" spans="1:4" ht="20.25">
      <c r="A15" s="121" t="s">
        <v>331</v>
      </c>
      <c r="B15" s="122">
        <v>10</v>
      </c>
      <c r="C15" s="134">
        <v>10</v>
      </c>
      <c r="D15" s="134">
        <v>44</v>
      </c>
    </row>
    <row r="16" spans="1:4" ht="20.25">
      <c r="A16" s="121" t="s">
        <v>336</v>
      </c>
      <c r="B16" s="122">
        <v>10</v>
      </c>
      <c r="C16" s="134">
        <v>10</v>
      </c>
      <c r="D16" s="134"/>
    </row>
    <row r="17" spans="1:4" ht="20.25">
      <c r="A17" s="121" t="s">
        <v>337</v>
      </c>
      <c r="B17" s="122">
        <v>40</v>
      </c>
      <c r="C17" s="134">
        <v>40</v>
      </c>
      <c r="D17" s="134">
        <v>165</v>
      </c>
    </row>
    <row r="18" spans="1:4" ht="20.25">
      <c r="A18" s="121" t="s">
        <v>338</v>
      </c>
      <c r="B18" s="122">
        <v>10</v>
      </c>
      <c r="C18" s="134">
        <v>10</v>
      </c>
      <c r="D18" s="134">
        <v>15</v>
      </c>
    </row>
    <row r="19" spans="1:4" ht="20.25">
      <c r="A19" s="121" t="s">
        <v>339</v>
      </c>
      <c r="B19" s="122">
        <v>14</v>
      </c>
      <c r="C19" s="134">
        <v>14</v>
      </c>
      <c r="D19" s="134">
        <v>11</v>
      </c>
    </row>
    <row r="20" spans="1:4" ht="20.25">
      <c r="A20" s="121" t="s">
        <v>340</v>
      </c>
      <c r="B20" s="122">
        <v>4</v>
      </c>
      <c r="C20" s="134">
        <v>4</v>
      </c>
      <c r="D20" s="134"/>
    </row>
    <row r="21" spans="1:4" ht="20.25">
      <c r="A21" s="121" t="s">
        <v>341</v>
      </c>
      <c r="B21" s="122">
        <v>10</v>
      </c>
      <c r="C21" s="134">
        <v>10</v>
      </c>
      <c r="D21" s="134"/>
    </row>
    <row r="22" spans="1:4" ht="20.25">
      <c r="A22" s="121" t="s">
        <v>323</v>
      </c>
      <c r="B22" s="122">
        <v>135</v>
      </c>
      <c r="C22" s="134">
        <v>135</v>
      </c>
      <c r="D22" s="134">
        <v>55</v>
      </c>
    </row>
    <row r="23" spans="1:4" ht="20.25">
      <c r="A23" s="119" t="s">
        <v>124</v>
      </c>
      <c r="B23" s="120">
        <v>1149</v>
      </c>
      <c r="C23" s="133">
        <f>SUM(C4+C5+C6+C7+C14)</f>
        <v>1433</v>
      </c>
      <c r="D23" s="134">
        <f>SUM(D4+D6+D7+D14+D5)</f>
        <v>1470</v>
      </c>
    </row>
    <row r="24" spans="1:4" ht="33" customHeight="1">
      <c r="A24" s="125" t="s">
        <v>342</v>
      </c>
      <c r="B24" s="118">
        <v>450</v>
      </c>
      <c r="C24" s="134">
        <v>450</v>
      </c>
      <c r="D24" s="134">
        <v>431</v>
      </c>
    </row>
    <row r="25" spans="1:4" ht="33" customHeight="1">
      <c r="A25" s="125" t="s">
        <v>349</v>
      </c>
      <c r="B25" s="118"/>
      <c r="C25" s="134">
        <v>133</v>
      </c>
      <c r="D25" s="134">
        <v>133</v>
      </c>
    </row>
    <row r="26" spans="1:4" ht="38.25" customHeight="1">
      <c r="A26" s="125" t="s">
        <v>329</v>
      </c>
      <c r="B26" s="118">
        <v>1599</v>
      </c>
      <c r="C26" s="133">
        <f>SUM(C23:C25)</f>
        <v>2016</v>
      </c>
      <c r="D26" s="134">
        <f>SUM(D23:D25)</f>
        <v>2034</v>
      </c>
    </row>
    <row r="27" spans="1:2" ht="20.25">
      <c r="A27" s="126"/>
      <c r="B27" s="127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O18" sqref="O18"/>
    </sheetView>
  </sheetViews>
  <sheetFormatPr defaultColWidth="9.140625" defaultRowHeight="12.75"/>
  <cols>
    <col min="1" max="1" width="35.421875" style="0" customWidth="1"/>
  </cols>
  <sheetData>
    <row r="1" spans="1:4" ht="12.75">
      <c r="A1" t="s">
        <v>67</v>
      </c>
      <c r="B1" s="34"/>
      <c r="C1" s="35"/>
      <c r="D1" s="36"/>
    </row>
    <row r="2" spans="2:4" ht="12.75">
      <c r="B2" s="34"/>
      <c r="C2" s="35"/>
      <c r="D2" s="36"/>
    </row>
    <row r="3" spans="1:4" ht="12.75">
      <c r="A3" s="144" t="s">
        <v>68</v>
      </c>
      <c r="B3" s="144"/>
      <c r="C3" s="144"/>
      <c r="D3" s="144"/>
    </row>
    <row r="4" spans="1:4" ht="12.75">
      <c r="A4" s="144" t="s">
        <v>273</v>
      </c>
      <c r="B4" s="144"/>
      <c r="C4" s="144"/>
      <c r="D4" s="144"/>
    </row>
    <row r="5" spans="2:4" ht="12.75">
      <c r="B5" s="34"/>
      <c r="C5" s="35"/>
      <c r="D5" s="36"/>
    </row>
    <row r="6" spans="1:4" ht="12.75">
      <c r="A6" s="4" t="s">
        <v>69</v>
      </c>
      <c r="B6" s="34"/>
      <c r="C6" s="35"/>
      <c r="D6" s="36"/>
    </row>
    <row r="7" spans="2:4" ht="12.75">
      <c r="B7" s="34"/>
      <c r="C7" s="35"/>
      <c r="D7" s="36"/>
    </row>
    <row r="8" spans="1:4" ht="12.75">
      <c r="A8" s="37" t="s">
        <v>70</v>
      </c>
      <c r="B8" s="185" t="s">
        <v>71</v>
      </c>
      <c r="C8" s="185"/>
      <c r="D8" s="185"/>
    </row>
    <row r="9" spans="2:4" ht="12.75">
      <c r="B9" s="38" t="s">
        <v>11</v>
      </c>
      <c r="C9" s="30" t="s">
        <v>12</v>
      </c>
      <c r="D9" s="39" t="s">
        <v>13</v>
      </c>
    </row>
    <row r="10" spans="1:4" ht="12.75">
      <c r="A10" s="40" t="s">
        <v>35</v>
      </c>
      <c r="B10" s="38">
        <v>400</v>
      </c>
      <c r="C10" s="30">
        <v>400</v>
      </c>
      <c r="D10" s="30">
        <v>78</v>
      </c>
    </row>
    <row r="11" spans="1:5" ht="12.75">
      <c r="A11" s="41" t="s">
        <v>72</v>
      </c>
      <c r="B11" s="42">
        <v>400</v>
      </c>
      <c r="C11" s="43">
        <v>400</v>
      </c>
      <c r="D11" s="39">
        <v>78</v>
      </c>
      <c r="E11" t="s">
        <v>247</v>
      </c>
    </row>
    <row r="12" spans="1:4" ht="12.75">
      <c r="A12" s="44" t="s">
        <v>73</v>
      </c>
      <c r="B12" s="38">
        <f>B13</f>
        <v>950</v>
      </c>
      <c r="C12" s="30">
        <v>1100</v>
      </c>
      <c r="D12" s="30">
        <v>1090</v>
      </c>
    </row>
    <row r="13" spans="1:5" ht="12.75">
      <c r="A13" s="41" t="s">
        <v>74</v>
      </c>
      <c r="B13" s="42">
        <v>950</v>
      </c>
      <c r="C13" s="43">
        <v>1100</v>
      </c>
      <c r="D13" s="39">
        <v>1090</v>
      </c>
      <c r="E13" t="s">
        <v>247</v>
      </c>
    </row>
    <row r="14" spans="1:4" ht="12.75">
      <c r="A14" s="44" t="s">
        <v>75</v>
      </c>
      <c r="B14" s="38">
        <f>B15</f>
        <v>500</v>
      </c>
      <c r="C14" s="30">
        <v>500</v>
      </c>
      <c r="D14" s="30">
        <v>487</v>
      </c>
    </row>
    <row r="15" spans="1:5" ht="12.75">
      <c r="A15" s="41" t="s">
        <v>76</v>
      </c>
      <c r="B15" s="42">
        <v>500</v>
      </c>
      <c r="C15" s="43">
        <v>500</v>
      </c>
      <c r="D15" s="39">
        <v>487</v>
      </c>
      <c r="E15" t="s">
        <v>247</v>
      </c>
    </row>
    <row r="16" spans="1:4" ht="12.75">
      <c r="A16" s="44" t="s">
        <v>77</v>
      </c>
      <c r="B16" s="45">
        <f>SUM(B17)</f>
        <v>200</v>
      </c>
      <c r="C16" s="30">
        <v>200</v>
      </c>
      <c r="D16" s="30">
        <v>122</v>
      </c>
    </row>
    <row r="17" spans="1:4" ht="12.75">
      <c r="A17" s="41" t="s">
        <v>78</v>
      </c>
      <c r="B17" s="42">
        <v>200</v>
      </c>
      <c r="C17" s="43">
        <v>200</v>
      </c>
      <c r="D17" s="39"/>
    </row>
    <row r="18" spans="1:4" ht="12.75">
      <c r="A18" s="41" t="s">
        <v>274</v>
      </c>
      <c r="B18" s="42"/>
      <c r="C18" s="43"/>
      <c r="D18" s="39">
        <v>122</v>
      </c>
    </row>
    <row r="19" spans="1:4" ht="16.5" customHeight="1">
      <c r="A19" s="46" t="s">
        <v>79</v>
      </c>
      <c r="B19" s="45">
        <f>B20</f>
        <v>100</v>
      </c>
      <c r="C19" s="30">
        <v>100</v>
      </c>
      <c r="D19" s="30">
        <v>47</v>
      </c>
    </row>
    <row r="20" spans="1:5" ht="12.75">
      <c r="A20" s="47" t="s">
        <v>80</v>
      </c>
      <c r="B20" s="42">
        <v>100</v>
      </c>
      <c r="C20" s="43">
        <v>100</v>
      </c>
      <c r="D20" s="39">
        <v>47</v>
      </c>
      <c r="E20" t="s">
        <v>247</v>
      </c>
    </row>
    <row r="21" spans="1:4" ht="27.75" customHeight="1">
      <c r="A21" s="46" t="s">
        <v>81</v>
      </c>
      <c r="B21" s="45">
        <f>B22</f>
        <v>150</v>
      </c>
      <c r="C21" s="30">
        <v>150</v>
      </c>
      <c r="D21" s="30">
        <v>158</v>
      </c>
    </row>
    <row r="22" spans="1:5" ht="12.75">
      <c r="A22" s="41" t="s">
        <v>82</v>
      </c>
      <c r="B22" s="42">
        <v>150</v>
      </c>
      <c r="C22" s="43">
        <v>150</v>
      </c>
      <c r="D22" s="39">
        <v>158</v>
      </c>
      <c r="E22" t="s">
        <v>247</v>
      </c>
    </row>
    <row r="23" spans="1:4" ht="12.75">
      <c r="A23" s="44" t="s">
        <v>83</v>
      </c>
      <c r="B23" s="45">
        <f>B24</f>
        <v>150</v>
      </c>
      <c r="C23" s="30">
        <v>150</v>
      </c>
      <c r="D23" s="30">
        <v>104</v>
      </c>
    </row>
    <row r="24" spans="1:5" ht="12.75">
      <c r="A24" s="41" t="s">
        <v>84</v>
      </c>
      <c r="B24" s="42">
        <v>150</v>
      </c>
      <c r="C24" s="43">
        <v>150</v>
      </c>
      <c r="D24" s="39">
        <v>104</v>
      </c>
      <c r="E24" t="s">
        <v>247</v>
      </c>
    </row>
    <row r="25" spans="1:4" ht="12.75">
      <c r="A25" s="44" t="s">
        <v>85</v>
      </c>
      <c r="B25" s="45">
        <f>B26</f>
        <v>1185</v>
      </c>
      <c r="C25" s="43">
        <v>1185</v>
      </c>
      <c r="D25" s="30">
        <v>1175</v>
      </c>
    </row>
    <row r="26" spans="1:5" ht="12.75">
      <c r="A26" s="41" t="s">
        <v>86</v>
      </c>
      <c r="B26" s="42">
        <v>1185</v>
      </c>
      <c r="C26" s="43">
        <v>1185</v>
      </c>
      <c r="D26" s="39">
        <v>1175</v>
      </c>
      <c r="E26" t="s">
        <v>247</v>
      </c>
    </row>
    <row r="27" spans="1:4" ht="30" customHeight="1">
      <c r="A27" s="46" t="s">
        <v>87</v>
      </c>
      <c r="B27" s="45">
        <f>SUM(B28:B29)</f>
        <v>340</v>
      </c>
      <c r="C27" s="30">
        <v>340</v>
      </c>
      <c r="D27" s="30">
        <v>290</v>
      </c>
    </row>
    <row r="28" spans="1:5" ht="12.75">
      <c r="A28" s="41" t="s">
        <v>88</v>
      </c>
      <c r="B28" s="42">
        <v>274</v>
      </c>
      <c r="C28" s="43">
        <v>274</v>
      </c>
      <c r="D28" s="39">
        <v>234</v>
      </c>
      <c r="E28" t="s">
        <v>247</v>
      </c>
    </row>
    <row r="29" spans="1:4" ht="12.75">
      <c r="A29" s="41" t="s">
        <v>89</v>
      </c>
      <c r="B29" s="42">
        <v>66</v>
      </c>
      <c r="C29" s="43">
        <v>66</v>
      </c>
      <c r="D29" s="39">
        <v>56</v>
      </c>
    </row>
    <row r="30" spans="1:4" ht="12.75">
      <c r="A30" s="44" t="s">
        <v>90</v>
      </c>
      <c r="B30" s="45">
        <f>B31</f>
        <v>445</v>
      </c>
      <c r="C30" s="43">
        <v>445</v>
      </c>
      <c r="D30" s="30">
        <v>408</v>
      </c>
    </row>
    <row r="31" spans="1:5" ht="12.75">
      <c r="A31" s="41" t="s">
        <v>91</v>
      </c>
      <c r="B31" s="42">
        <v>445</v>
      </c>
      <c r="C31" s="43">
        <v>445</v>
      </c>
      <c r="D31" s="39">
        <v>408</v>
      </c>
      <c r="E31" t="s">
        <v>247</v>
      </c>
    </row>
    <row r="32" spans="1:4" ht="12.75">
      <c r="A32" s="44" t="s">
        <v>92</v>
      </c>
      <c r="B32" s="45">
        <f>B33</f>
        <v>2000</v>
      </c>
      <c r="C32" s="43">
        <v>2200</v>
      </c>
      <c r="D32" s="30">
        <v>2178</v>
      </c>
    </row>
    <row r="33" spans="1:5" ht="12.75">
      <c r="A33" s="41" t="s">
        <v>93</v>
      </c>
      <c r="B33" s="42">
        <v>2000</v>
      </c>
      <c r="C33" s="43">
        <v>2200</v>
      </c>
      <c r="D33" s="39">
        <v>2178</v>
      </c>
      <c r="E33" t="s">
        <v>247</v>
      </c>
    </row>
    <row r="34" spans="1:4" ht="12.75">
      <c r="A34" s="44" t="s">
        <v>94</v>
      </c>
      <c r="B34" s="45">
        <f>SUM(B35:B36)</f>
        <v>4050</v>
      </c>
      <c r="C34" s="48">
        <f>SUM(C35:C37)</f>
        <v>5628</v>
      </c>
      <c r="D34" s="30">
        <f>SUM(D35:D37)</f>
        <v>5620</v>
      </c>
    </row>
    <row r="35" spans="1:5" ht="12.75">
      <c r="A35" s="41" t="s">
        <v>95</v>
      </c>
      <c r="B35" s="42">
        <v>550</v>
      </c>
      <c r="C35" s="43">
        <v>628</v>
      </c>
      <c r="D35" s="39">
        <v>628</v>
      </c>
      <c r="E35" t="s">
        <v>247</v>
      </c>
    </row>
    <row r="36" spans="1:5" ht="12.75">
      <c r="A36" s="41" t="s">
        <v>96</v>
      </c>
      <c r="B36" s="42">
        <v>3500</v>
      </c>
      <c r="C36" s="43">
        <v>4050</v>
      </c>
      <c r="D36" s="39">
        <v>4045</v>
      </c>
      <c r="E36" t="s">
        <v>247</v>
      </c>
    </row>
    <row r="37" spans="1:5" ht="12.75">
      <c r="A37" s="41" t="s">
        <v>97</v>
      </c>
      <c r="B37" s="42">
        <v>0</v>
      </c>
      <c r="C37" s="43">
        <v>950</v>
      </c>
      <c r="D37" s="39">
        <v>947</v>
      </c>
      <c r="E37" t="s">
        <v>247</v>
      </c>
    </row>
    <row r="38" spans="1:4" ht="12.75">
      <c r="A38" s="44" t="s">
        <v>98</v>
      </c>
      <c r="B38" s="45">
        <f>B39</f>
        <v>20</v>
      </c>
      <c r="C38" s="30">
        <v>20</v>
      </c>
      <c r="D38" s="30">
        <v>20</v>
      </c>
    </row>
    <row r="39" spans="1:4" ht="12.75">
      <c r="A39" s="41" t="s">
        <v>99</v>
      </c>
      <c r="B39" s="42">
        <v>20</v>
      </c>
      <c r="C39" s="43">
        <v>20</v>
      </c>
      <c r="D39" s="39">
        <v>20</v>
      </c>
    </row>
    <row r="40" spans="1:4" ht="25.5">
      <c r="A40" s="46" t="s">
        <v>100</v>
      </c>
      <c r="B40" s="45">
        <f>SUM(B10+B12+B14+B16+B19+B21+B23+B25+B27+B30+B32+B34+B38)</f>
        <v>10490</v>
      </c>
      <c r="C40" s="45">
        <f>SUM(C10+C12+C14+C16+C19+C21+C23+C25+C27+C30+C32+C34+C38)</f>
        <v>12418</v>
      </c>
      <c r="D40" s="30">
        <f>SUM(D10+D12+D14+D16+D19+D21+D23+D25+D27+D30+D32+D34+D38)</f>
        <v>11777</v>
      </c>
    </row>
  </sheetData>
  <mergeCells count="3">
    <mergeCell ref="A3:D3"/>
    <mergeCell ref="A4:D4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N17" sqref="N17"/>
    </sheetView>
  </sheetViews>
  <sheetFormatPr defaultColWidth="9.140625" defaultRowHeight="12.75"/>
  <cols>
    <col min="2" max="2" width="26.8515625" style="0" customWidth="1"/>
  </cols>
  <sheetData>
    <row r="1" spans="1:14" ht="12.75">
      <c r="A1" s="166" t="s">
        <v>56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26"/>
      <c r="N1" s="26"/>
    </row>
    <row r="2" spans="1:14" ht="12.75">
      <c r="A2" s="167" t="s">
        <v>295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27"/>
      <c r="N3" s="27"/>
    </row>
    <row r="4" spans="1:14" ht="12.75">
      <c r="A4" s="162" t="s">
        <v>57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28"/>
      <c r="N4" s="28"/>
    </row>
    <row r="5" spans="1:14" ht="12.75">
      <c r="A5" s="29"/>
      <c r="B5" s="29"/>
      <c r="C5" s="163" t="s">
        <v>58</v>
      </c>
      <c r="D5" s="164"/>
      <c r="E5" s="165"/>
      <c r="F5" s="163" t="s">
        <v>59</v>
      </c>
      <c r="G5" s="164"/>
      <c r="H5" s="165"/>
      <c r="I5" s="163" t="s">
        <v>60</v>
      </c>
      <c r="J5" s="164"/>
      <c r="K5" s="165"/>
      <c r="L5" s="163" t="s">
        <v>61</v>
      </c>
      <c r="M5" s="164"/>
      <c r="N5" s="165"/>
    </row>
    <row r="6" spans="1:14" ht="12.75">
      <c r="A6" s="29"/>
      <c r="B6" s="29"/>
      <c r="C6" s="30" t="s">
        <v>11</v>
      </c>
      <c r="D6" s="30" t="s">
        <v>12</v>
      </c>
      <c r="E6" s="30" t="s">
        <v>13</v>
      </c>
      <c r="F6" s="30" t="s">
        <v>11</v>
      </c>
      <c r="G6" s="30" t="s">
        <v>12</v>
      </c>
      <c r="H6" s="30" t="s">
        <v>13</v>
      </c>
      <c r="I6" s="30" t="s">
        <v>11</v>
      </c>
      <c r="J6" s="30" t="s">
        <v>12</v>
      </c>
      <c r="K6" s="30" t="s">
        <v>13</v>
      </c>
      <c r="L6" s="30" t="s">
        <v>11</v>
      </c>
      <c r="M6" s="30" t="s">
        <v>12</v>
      </c>
      <c r="N6" s="30" t="s">
        <v>13</v>
      </c>
    </row>
    <row r="7" spans="1:14" ht="12.75">
      <c r="A7" s="29">
        <v>1</v>
      </c>
      <c r="B7" s="29" t="s">
        <v>62</v>
      </c>
      <c r="C7" s="31">
        <v>51516</v>
      </c>
      <c r="D7" s="31">
        <v>56917</v>
      </c>
      <c r="E7" s="31">
        <v>54365</v>
      </c>
      <c r="F7" s="31">
        <v>13218</v>
      </c>
      <c r="G7" s="31">
        <v>13827</v>
      </c>
      <c r="H7" s="31">
        <v>13541</v>
      </c>
      <c r="I7" s="31">
        <v>16885</v>
      </c>
      <c r="J7" s="31">
        <v>17428</v>
      </c>
      <c r="K7" s="31">
        <v>12981</v>
      </c>
      <c r="L7" s="32">
        <f>C7+F7+I7</f>
        <v>81619</v>
      </c>
      <c r="M7" s="32">
        <f>D7+G7+J7</f>
        <v>88172</v>
      </c>
      <c r="N7" s="32">
        <f aca="true" t="shared" si="0" ref="N7:N12">SUM(E7+H7+K7)</f>
        <v>80887</v>
      </c>
    </row>
    <row r="8" spans="1:14" ht="12.75">
      <c r="A8" s="29">
        <v>2</v>
      </c>
      <c r="B8" s="29" t="s">
        <v>63</v>
      </c>
      <c r="C8" s="31">
        <v>15055</v>
      </c>
      <c r="D8" s="31">
        <v>15055</v>
      </c>
      <c r="E8" s="31">
        <v>13802</v>
      </c>
      <c r="F8" s="31">
        <v>3322</v>
      </c>
      <c r="G8" s="31">
        <v>3466</v>
      </c>
      <c r="H8" s="31">
        <v>3558</v>
      </c>
      <c r="I8" s="31">
        <v>4084</v>
      </c>
      <c r="J8" s="31">
        <v>4084</v>
      </c>
      <c r="K8" s="31">
        <v>3301</v>
      </c>
      <c r="L8" s="32">
        <f aca="true" t="shared" si="1" ref="L8:M12">SUM(C8+F8+I8)</f>
        <v>22461</v>
      </c>
      <c r="M8" s="32">
        <f t="shared" si="1"/>
        <v>22605</v>
      </c>
      <c r="N8" s="32">
        <f t="shared" si="0"/>
        <v>20661</v>
      </c>
    </row>
    <row r="9" spans="1:14" ht="12.75">
      <c r="A9" s="29">
        <v>3</v>
      </c>
      <c r="B9" s="29" t="s">
        <v>6</v>
      </c>
      <c r="C9" s="31">
        <v>35334</v>
      </c>
      <c r="D9" s="31">
        <v>35334</v>
      </c>
      <c r="E9" s="31">
        <v>24590</v>
      </c>
      <c r="F9" s="31">
        <v>5326</v>
      </c>
      <c r="G9" s="31">
        <v>5477</v>
      </c>
      <c r="H9" s="31">
        <v>3629</v>
      </c>
      <c r="I9" s="31">
        <v>15912</v>
      </c>
      <c r="J9" s="31">
        <v>16117</v>
      </c>
      <c r="K9" s="31">
        <v>11405</v>
      </c>
      <c r="L9" s="32">
        <f t="shared" si="1"/>
        <v>56572</v>
      </c>
      <c r="M9" s="32">
        <f t="shared" si="1"/>
        <v>56928</v>
      </c>
      <c r="N9" s="32">
        <f t="shared" si="0"/>
        <v>39624</v>
      </c>
    </row>
    <row r="10" spans="1:14" ht="12.75">
      <c r="A10" s="29">
        <v>4</v>
      </c>
      <c r="B10" s="29" t="s">
        <v>64</v>
      </c>
      <c r="C10" s="31"/>
      <c r="D10" s="31"/>
      <c r="E10" s="31">
        <v>8</v>
      </c>
      <c r="F10" s="31"/>
      <c r="G10" s="31">
        <v>362</v>
      </c>
      <c r="H10" s="31">
        <v>362</v>
      </c>
      <c r="I10" s="31">
        <v>4954</v>
      </c>
      <c r="J10" s="31">
        <v>5314</v>
      </c>
      <c r="K10" s="31">
        <v>4506</v>
      </c>
      <c r="L10" s="32">
        <f t="shared" si="1"/>
        <v>4954</v>
      </c>
      <c r="M10" s="32">
        <f>SUM(D10+G10+J10)</f>
        <v>5676</v>
      </c>
      <c r="N10" s="32">
        <f t="shared" si="0"/>
        <v>4876</v>
      </c>
    </row>
    <row r="11" spans="1:14" ht="12.75">
      <c r="A11" s="29">
        <v>5</v>
      </c>
      <c r="B11" s="29" t="s">
        <v>65</v>
      </c>
      <c r="C11" s="31"/>
      <c r="D11" s="31"/>
      <c r="E11" s="31"/>
      <c r="F11" s="31"/>
      <c r="G11" s="31"/>
      <c r="H11" s="31"/>
      <c r="I11" s="31">
        <v>10490</v>
      </c>
      <c r="J11" s="31">
        <v>12418</v>
      </c>
      <c r="K11" s="31">
        <v>11721</v>
      </c>
      <c r="L11" s="32">
        <f t="shared" si="1"/>
        <v>10490</v>
      </c>
      <c r="M11" s="32">
        <f t="shared" si="1"/>
        <v>12418</v>
      </c>
      <c r="N11" s="32">
        <f t="shared" si="0"/>
        <v>11721</v>
      </c>
    </row>
    <row r="12" spans="1:14" ht="12.75">
      <c r="A12" s="29">
        <v>6</v>
      </c>
      <c r="B12" s="29" t="s">
        <v>66</v>
      </c>
      <c r="C12" s="31">
        <v>1570</v>
      </c>
      <c r="D12" s="31">
        <v>5342</v>
      </c>
      <c r="E12" s="31">
        <v>4892</v>
      </c>
      <c r="F12" s="31"/>
      <c r="G12" s="31"/>
      <c r="H12" s="31"/>
      <c r="I12" s="31">
        <v>20806</v>
      </c>
      <c r="J12" s="31">
        <v>17034</v>
      </c>
      <c r="K12" s="31">
        <v>6793</v>
      </c>
      <c r="L12" s="32">
        <f t="shared" si="1"/>
        <v>22376</v>
      </c>
      <c r="M12" s="32">
        <f t="shared" si="1"/>
        <v>22376</v>
      </c>
      <c r="N12" s="32">
        <f t="shared" si="0"/>
        <v>11685</v>
      </c>
    </row>
    <row r="13" spans="1:14" ht="12.75">
      <c r="A13" s="29"/>
      <c r="B13" s="29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32">
        <f>SUM(E13+H13+K13)</f>
        <v>0</v>
      </c>
    </row>
    <row r="14" spans="1:14" ht="12.75">
      <c r="A14" s="29">
        <v>7</v>
      </c>
      <c r="B14" s="29" t="s">
        <v>266</v>
      </c>
      <c r="C14" s="31"/>
      <c r="D14" s="31"/>
      <c r="E14" s="31"/>
      <c r="F14" s="31"/>
      <c r="G14" s="31"/>
      <c r="H14" s="31">
        <v>-289</v>
      </c>
      <c r="I14" s="31"/>
      <c r="J14" s="31"/>
      <c r="K14" s="31">
        <v>1951</v>
      </c>
      <c r="L14" s="32"/>
      <c r="M14" s="32"/>
      <c r="N14" s="32">
        <f>SUM(E14+H14+K14)</f>
        <v>1662</v>
      </c>
    </row>
    <row r="15" spans="1:14" ht="12.75">
      <c r="A15" s="29">
        <v>8</v>
      </c>
      <c r="B15" s="29" t="s">
        <v>293</v>
      </c>
      <c r="C15" s="31"/>
      <c r="D15" s="31"/>
      <c r="E15" s="31"/>
      <c r="F15" s="31"/>
      <c r="G15" s="31"/>
      <c r="H15" s="31"/>
      <c r="I15" s="31"/>
      <c r="J15" s="31"/>
      <c r="K15" s="31"/>
      <c r="L15" s="32"/>
      <c r="M15" s="32">
        <v>5047</v>
      </c>
      <c r="N15" s="32">
        <v>5047</v>
      </c>
    </row>
    <row r="16" spans="1:14" ht="12.75">
      <c r="A16" s="33">
        <v>8</v>
      </c>
      <c r="B16" s="33" t="s">
        <v>10</v>
      </c>
      <c r="C16" s="32">
        <f>SUM(C7:C14)</f>
        <v>103475</v>
      </c>
      <c r="D16" s="32">
        <f>SUM(D7:D12)</f>
        <v>112648</v>
      </c>
      <c r="E16" s="32">
        <f>SUM(E7:E12)</f>
        <v>97657</v>
      </c>
      <c r="F16" s="32">
        <f>SUM(F7:F12)</f>
        <v>21866</v>
      </c>
      <c r="G16" s="32">
        <f>SUM(G7:G12)</f>
        <v>23132</v>
      </c>
      <c r="H16" s="32">
        <f>SUM(H7:H14)</f>
        <v>20801</v>
      </c>
      <c r="I16" s="32">
        <f>SUM(I7:I12)</f>
        <v>73131</v>
      </c>
      <c r="J16" s="32">
        <f>SUM(J7:J14)</f>
        <v>72395</v>
      </c>
      <c r="K16" s="32">
        <f>SUM(K7:K14)</f>
        <v>52658</v>
      </c>
      <c r="L16" s="32">
        <f>SUM(L7:L12)</f>
        <v>198472</v>
      </c>
      <c r="M16" s="32">
        <f>SUM(M7:M15)</f>
        <v>213222</v>
      </c>
      <c r="N16" s="32">
        <f>SUM(N7:N15)</f>
        <v>176163</v>
      </c>
    </row>
  </sheetData>
  <mergeCells count="9">
    <mergeCell ref="A1:L1"/>
    <mergeCell ref="A2:L2"/>
    <mergeCell ref="M2:N2"/>
    <mergeCell ref="A3:L3"/>
    <mergeCell ref="A4:L4"/>
    <mergeCell ref="C5:E5"/>
    <mergeCell ref="F5:H5"/>
    <mergeCell ref="I5:K5"/>
    <mergeCell ref="L5:N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4" sqref="A24"/>
    </sheetView>
  </sheetViews>
  <sheetFormatPr defaultColWidth="9.140625" defaultRowHeight="12.75"/>
  <cols>
    <col min="1" max="1" width="40.421875" style="0" customWidth="1"/>
  </cols>
  <sheetData>
    <row r="1" spans="1:5" ht="15.75">
      <c r="A1" s="1" t="s">
        <v>1</v>
      </c>
      <c r="B1" s="1"/>
      <c r="C1" s="1"/>
      <c r="D1" s="169" t="s">
        <v>101</v>
      </c>
      <c r="E1" s="169"/>
    </row>
    <row r="2" spans="1:5" ht="15.75">
      <c r="A2" s="1"/>
      <c r="B2" s="1"/>
      <c r="C2" s="1"/>
      <c r="D2" s="3"/>
      <c r="E2" s="3"/>
    </row>
    <row r="3" spans="1:5" ht="15.75">
      <c r="A3" s="155" t="s">
        <v>351</v>
      </c>
      <c r="B3" s="155"/>
      <c r="C3" s="155"/>
      <c r="D3" s="155"/>
      <c r="E3" s="1"/>
    </row>
    <row r="4" spans="1:5" ht="15.75">
      <c r="A4" s="5"/>
      <c r="B4" s="5"/>
      <c r="C4" s="5"/>
      <c r="D4" s="5"/>
      <c r="E4" s="1"/>
    </row>
    <row r="6" spans="1:4" ht="15.75">
      <c r="A6" s="49" t="s">
        <v>102</v>
      </c>
      <c r="B6" s="49" t="s">
        <v>103</v>
      </c>
      <c r="C6" s="50"/>
      <c r="D6" s="50"/>
    </row>
    <row r="7" spans="1:4" ht="15">
      <c r="A7" s="51"/>
      <c r="B7" s="51"/>
      <c r="C7" s="50"/>
      <c r="D7" s="50"/>
    </row>
    <row r="8" spans="1:4" ht="15.75">
      <c r="A8" s="49" t="s">
        <v>104</v>
      </c>
      <c r="B8" s="52"/>
      <c r="C8" s="50"/>
      <c r="D8" s="50"/>
    </row>
    <row r="9" spans="1:4" ht="15">
      <c r="A9" s="51"/>
      <c r="B9" s="52"/>
      <c r="C9" s="50"/>
      <c r="D9" s="50"/>
    </row>
    <row r="10" spans="1:4" ht="15">
      <c r="A10" s="51" t="s">
        <v>105</v>
      </c>
      <c r="B10" s="52">
        <v>9081</v>
      </c>
      <c r="C10" s="50"/>
      <c r="D10" s="50"/>
    </row>
    <row r="11" spans="1:4" ht="15">
      <c r="A11" s="51" t="s">
        <v>106</v>
      </c>
      <c r="B11" s="52">
        <v>208</v>
      </c>
      <c r="C11" s="53"/>
      <c r="D11" s="53"/>
    </row>
    <row r="12" spans="1:4" ht="15.75">
      <c r="A12" s="49" t="s">
        <v>107</v>
      </c>
      <c r="B12" s="54">
        <f>SUM(B10:B11)</f>
        <v>9289</v>
      </c>
      <c r="C12" s="53"/>
      <c r="D12" s="53"/>
    </row>
    <row r="13" spans="1:4" ht="15">
      <c r="A13" s="51"/>
      <c r="B13" s="52"/>
      <c r="C13" s="53"/>
      <c r="D13" s="53"/>
    </row>
    <row r="14" spans="1:4" ht="15">
      <c r="A14" s="51"/>
      <c r="B14" s="52"/>
      <c r="C14" s="53"/>
      <c r="D14" s="53"/>
    </row>
    <row r="15" spans="1:4" ht="15.75">
      <c r="A15" s="49" t="s">
        <v>108</v>
      </c>
      <c r="B15" s="52"/>
      <c r="C15" s="53"/>
      <c r="D15" s="53"/>
    </row>
    <row r="16" spans="1:4" ht="15">
      <c r="A16" s="51"/>
      <c r="B16" s="52"/>
      <c r="C16" s="53"/>
      <c r="D16" s="53"/>
    </row>
    <row r="17" spans="1:4" ht="15">
      <c r="A17" s="51" t="s">
        <v>105</v>
      </c>
      <c r="B17" s="52">
        <v>95</v>
      </c>
      <c r="C17" s="53"/>
      <c r="D17" s="53"/>
    </row>
    <row r="18" spans="1:4" ht="15">
      <c r="A18" s="51" t="s">
        <v>106</v>
      </c>
      <c r="B18" s="52">
        <v>186</v>
      </c>
      <c r="C18" s="53"/>
      <c r="D18" s="53"/>
    </row>
    <row r="19" spans="1:4" ht="15.75">
      <c r="A19" s="49" t="s">
        <v>107</v>
      </c>
      <c r="B19" s="54">
        <f>SUM(B17:B18)</f>
        <v>281</v>
      </c>
      <c r="C19" s="53"/>
      <c r="D19" s="53"/>
    </row>
    <row r="20" spans="1:2" ht="12.75">
      <c r="A20" s="29"/>
      <c r="B20" s="31"/>
    </row>
  </sheetData>
  <mergeCells count="2">
    <mergeCell ref="D1:E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4">
      <selection activeCell="G26" sqref="G26:G32"/>
    </sheetView>
  </sheetViews>
  <sheetFormatPr defaultColWidth="9.140625" defaultRowHeight="12.75"/>
  <cols>
    <col min="1" max="1" width="21.8515625" style="0" customWidth="1"/>
  </cols>
  <sheetData>
    <row r="1" spans="1:19" ht="12.75">
      <c r="A1" s="55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55"/>
      <c r="B2" s="37" t="s">
        <v>110</v>
      </c>
      <c r="C2" s="37"/>
      <c r="D2" s="3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55"/>
      <c r="B3" s="37" t="s">
        <v>111</v>
      </c>
      <c r="C3" s="37"/>
      <c r="D3" s="37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55"/>
      <c r="B4" s="37" t="s">
        <v>294</v>
      </c>
      <c r="C4" s="37"/>
      <c r="D4" s="37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55" t="s">
        <v>112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55" t="s">
        <v>113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25.5">
      <c r="A7" s="56" t="s">
        <v>3</v>
      </c>
      <c r="B7" s="170" t="s">
        <v>4</v>
      </c>
      <c r="C7" s="171"/>
      <c r="D7" s="172"/>
      <c r="E7" s="170" t="s">
        <v>5</v>
      </c>
      <c r="F7" s="171"/>
      <c r="G7" s="172"/>
      <c r="H7" s="170" t="s">
        <v>6</v>
      </c>
      <c r="I7" s="171"/>
      <c r="J7" s="172"/>
      <c r="K7" s="156" t="s">
        <v>8</v>
      </c>
      <c r="L7" s="157"/>
      <c r="M7" s="158"/>
      <c r="N7" s="156" t="s">
        <v>114</v>
      </c>
      <c r="O7" s="157"/>
      <c r="P7" s="158"/>
      <c r="Q7" s="159" t="s">
        <v>10</v>
      </c>
      <c r="R7" s="160"/>
      <c r="S7" s="160"/>
    </row>
    <row r="8" spans="1:19" ht="12.75">
      <c r="A8" s="56"/>
      <c r="B8" s="57" t="s">
        <v>11</v>
      </c>
      <c r="C8" s="57" t="s">
        <v>12</v>
      </c>
      <c r="D8" s="57" t="s">
        <v>13</v>
      </c>
      <c r="E8" s="57" t="s">
        <v>11</v>
      </c>
      <c r="F8" s="57" t="s">
        <v>12</v>
      </c>
      <c r="G8" s="57" t="s">
        <v>13</v>
      </c>
      <c r="H8" s="57" t="s">
        <v>11</v>
      </c>
      <c r="I8" s="57" t="s">
        <v>12</v>
      </c>
      <c r="J8" s="57" t="s">
        <v>13</v>
      </c>
      <c r="K8" s="11" t="s">
        <v>11</v>
      </c>
      <c r="L8" s="11" t="s">
        <v>12</v>
      </c>
      <c r="M8" s="11" t="s">
        <v>13</v>
      </c>
      <c r="N8" s="11" t="s">
        <v>11</v>
      </c>
      <c r="O8" s="11" t="s">
        <v>12</v>
      </c>
      <c r="P8" s="11" t="s">
        <v>13</v>
      </c>
      <c r="Q8" s="11" t="s">
        <v>11</v>
      </c>
      <c r="R8" s="12" t="s">
        <v>12</v>
      </c>
      <c r="S8" s="12" t="s">
        <v>13</v>
      </c>
    </row>
    <row r="9" spans="1:19" ht="12.75">
      <c r="A9" s="22" t="s">
        <v>115</v>
      </c>
      <c r="B9" s="14">
        <v>1326</v>
      </c>
      <c r="C9" s="14">
        <v>1551</v>
      </c>
      <c r="D9" s="14">
        <v>1314</v>
      </c>
      <c r="E9" s="14">
        <v>406</v>
      </c>
      <c r="F9" s="14">
        <v>406</v>
      </c>
      <c r="G9" s="14">
        <v>358</v>
      </c>
      <c r="H9" s="14">
        <v>2450</v>
      </c>
      <c r="I9" s="14">
        <v>2450</v>
      </c>
      <c r="J9" s="14">
        <v>1957</v>
      </c>
      <c r="K9" s="14"/>
      <c r="L9" s="14"/>
      <c r="M9" s="14"/>
      <c r="N9" s="14"/>
      <c r="O9" s="14"/>
      <c r="P9" s="14"/>
      <c r="Q9" s="15">
        <f aca="true" t="shared" si="0" ref="Q9:Q21">B9+E9+H9+K9+N9</f>
        <v>4182</v>
      </c>
      <c r="R9" s="15">
        <f aca="true" t="shared" si="1" ref="R9:R21">C9+F9+I9+L9+O9</f>
        <v>4407</v>
      </c>
      <c r="S9" s="15">
        <f aca="true" t="shared" si="2" ref="S9:S21">D9+G9+J9+M9+P9</f>
        <v>3629</v>
      </c>
    </row>
    <row r="10" spans="1:19" ht="12.75">
      <c r="A10" s="22" t="s">
        <v>116</v>
      </c>
      <c r="B10" s="14">
        <v>1310</v>
      </c>
      <c r="C10" s="14">
        <v>1535</v>
      </c>
      <c r="D10" s="14">
        <v>1463</v>
      </c>
      <c r="E10" s="14">
        <v>385</v>
      </c>
      <c r="F10" s="14">
        <v>385</v>
      </c>
      <c r="G10" s="14">
        <v>384</v>
      </c>
      <c r="H10" s="14">
        <v>7310</v>
      </c>
      <c r="I10" s="14">
        <v>7310</v>
      </c>
      <c r="J10" s="14">
        <v>6463</v>
      </c>
      <c r="K10" s="14"/>
      <c r="L10" s="14"/>
      <c r="M10" s="14"/>
      <c r="N10" s="14"/>
      <c r="O10" s="14"/>
      <c r="P10" s="14"/>
      <c r="Q10" s="15">
        <f t="shared" si="0"/>
        <v>9005</v>
      </c>
      <c r="R10" s="15">
        <f t="shared" si="1"/>
        <v>9230</v>
      </c>
      <c r="S10" s="15">
        <f t="shared" si="2"/>
        <v>8310</v>
      </c>
    </row>
    <row r="11" spans="1:19" ht="12.75">
      <c r="A11" s="22" t="s">
        <v>117</v>
      </c>
      <c r="B11" s="14"/>
      <c r="C11" s="14"/>
      <c r="D11" s="14"/>
      <c r="E11" s="14"/>
      <c r="F11" s="14"/>
      <c r="G11" s="14"/>
      <c r="H11" s="14">
        <v>1375</v>
      </c>
      <c r="I11" s="14">
        <v>1375</v>
      </c>
      <c r="J11" s="14">
        <v>821</v>
      </c>
      <c r="K11" s="14"/>
      <c r="L11" s="14"/>
      <c r="M11" s="14"/>
      <c r="N11" s="14"/>
      <c r="O11" s="14"/>
      <c r="P11" s="14"/>
      <c r="Q11" s="15">
        <f t="shared" si="0"/>
        <v>1375</v>
      </c>
      <c r="R11" s="15">
        <f t="shared" si="1"/>
        <v>1375</v>
      </c>
      <c r="S11" s="15">
        <f t="shared" si="2"/>
        <v>821</v>
      </c>
    </row>
    <row r="12" spans="1:19" ht="12.75">
      <c r="A12" s="22" t="s">
        <v>118</v>
      </c>
      <c r="B12" s="14">
        <v>8557</v>
      </c>
      <c r="C12" s="14">
        <v>9682</v>
      </c>
      <c r="D12" s="14">
        <v>8635</v>
      </c>
      <c r="E12" s="14">
        <v>2089</v>
      </c>
      <c r="F12" s="14">
        <v>2089</v>
      </c>
      <c r="G12" s="14">
        <v>2279</v>
      </c>
      <c r="H12" s="14">
        <v>918</v>
      </c>
      <c r="I12" s="14">
        <v>918</v>
      </c>
      <c r="J12" s="14">
        <v>265</v>
      </c>
      <c r="K12" s="14"/>
      <c r="L12" s="14"/>
      <c r="M12" s="14"/>
      <c r="N12" s="14"/>
      <c r="O12" s="14">
        <v>3012</v>
      </c>
      <c r="P12" s="14">
        <v>3012</v>
      </c>
      <c r="Q12" s="15">
        <f t="shared" si="0"/>
        <v>11564</v>
      </c>
      <c r="R12" s="15">
        <f t="shared" si="1"/>
        <v>15701</v>
      </c>
      <c r="S12" s="15">
        <f t="shared" si="2"/>
        <v>14191</v>
      </c>
    </row>
    <row r="13" spans="1:19" ht="12.75">
      <c r="A13" s="22" t="s">
        <v>119</v>
      </c>
      <c r="B13" s="14">
        <v>11884</v>
      </c>
      <c r="C13" s="14">
        <v>13009</v>
      </c>
      <c r="D13" s="14">
        <v>11849</v>
      </c>
      <c r="E13" s="14">
        <v>3754</v>
      </c>
      <c r="F13" s="14">
        <v>3754</v>
      </c>
      <c r="G13" s="14">
        <v>2907</v>
      </c>
      <c r="H13" s="14">
        <v>4134</v>
      </c>
      <c r="I13" s="14">
        <v>4134</v>
      </c>
      <c r="J13" s="14">
        <v>317</v>
      </c>
      <c r="K13" s="14"/>
      <c r="L13" s="14"/>
      <c r="M13" s="14">
        <v>8</v>
      </c>
      <c r="N13" s="14"/>
      <c r="O13" s="14"/>
      <c r="P13" s="14"/>
      <c r="Q13" s="15">
        <f t="shared" si="0"/>
        <v>19772</v>
      </c>
      <c r="R13" s="15">
        <f t="shared" si="1"/>
        <v>20897</v>
      </c>
      <c r="S13" s="15">
        <f t="shared" si="2"/>
        <v>15081</v>
      </c>
    </row>
    <row r="14" spans="1:19" ht="12.75">
      <c r="A14" s="22" t="s">
        <v>120</v>
      </c>
      <c r="B14" s="14">
        <v>17022</v>
      </c>
      <c r="C14" s="14">
        <v>18822</v>
      </c>
      <c r="D14" s="14">
        <v>17721</v>
      </c>
      <c r="E14" s="14">
        <v>5205</v>
      </c>
      <c r="F14" s="14">
        <v>5205</v>
      </c>
      <c r="G14" s="14">
        <v>4860</v>
      </c>
      <c r="H14" s="14">
        <v>8064</v>
      </c>
      <c r="I14" s="14">
        <v>8064</v>
      </c>
      <c r="J14" s="14">
        <v>6087</v>
      </c>
      <c r="K14" s="14"/>
      <c r="L14" s="14"/>
      <c r="M14" s="14"/>
      <c r="N14" s="14"/>
      <c r="O14" s="14">
        <v>760</v>
      </c>
      <c r="P14" s="14">
        <v>760</v>
      </c>
      <c r="Q14" s="15">
        <f t="shared" si="0"/>
        <v>30291</v>
      </c>
      <c r="R14" s="15">
        <f t="shared" si="1"/>
        <v>32851</v>
      </c>
      <c r="S14" s="15">
        <f t="shared" si="2"/>
        <v>29428</v>
      </c>
    </row>
    <row r="15" spans="1:19" ht="12.75">
      <c r="A15" s="22" t="s">
        <v>30</v>
      </c>
      <c r="B15" s="14">
        <v>2299</v>
      </c>
      <c r="C15" s="14">
        <v>2525</v>
      </c>
      <c r="D15" s="14">
        <v>1936</v>
      </c>
      <c r="E15" s="14">
        <v>557</v>
      </c>
      <c r="F15" s="14">
        <v>557</v>
      </c>
      <c r="G15" s="14">
        <v>462</v>
      </c>
      <c r="H15" s="14">
        <v>145</v>
      </c>
      <c r="I15" s="14">
        <v>145</v>
      </c>
      <c r="J15" s="14"/>
      <c r="K15" s="14"/>
      <c r="L15" s="14"/>
      <c r="M15" s="14"/>
      <c r="N15" s="14"/>
      <c r="O15" s="14"/>
      <c r="P15" s="14"/>
      <c r="Q15" s="15">
        <f t="shared" si="0"/>
        <v>3001</v>
      </c>
      <c r="R15" s="15">
        <f t="shared" si="1"/>
        <v>3227</v>
      </c>
      <c r="S15" s="15">
        <f t="shared" si="2"/>
        <v>2398</v>
      </c>
    </row>
    <row r="16" spans="1:19" ht="12.75">
      <c r="A16" s="22" t="s">
        <v>31</v>
      </c>
      <c r="B16" s="14">
        <v>1082</v>
      </c>
      <c r="C16" s="14">
        <v>1307</v>
      </c>
      <c r="D16" s="14">
        <v>1073</v>
      </c>
      <c r="E16" s="14">
        <v>343</v>
      </c>
      <c r="F16" s="14">
        <v>343</v>
      </c>
      <c r="G16" s="14">
        <v>290</v>
      </c>
      <c r="H16" s="14">
        <v>20</v>
      </c>
      <c r="I16" s="14">
        <v>20</v>
      </c>
      <c r="J16" s="14">
        <v>10</v>
      </c>
      <c r="K16" s="14"/>
      <c r="L16" s="14"/>
      <c r="M16" s="14"/>
      <c r="N16" s="14"/>
      <c r="O16" s="14"/>
      <c r="P16" s="14"/>
      <c r="Q16" s="15">
        <f t="shared" si="0"/>
        <v>1445</v>
      </c>
      <c r="R16" s="15">
        <f t="shared" si="1"/>
        <v>1670</v>
      </c>
      <c r="S16" s="15">
        <f t="shared" si="2"/>
        <v>1373</v>
      </c>
    </row>
    <row r="17" spans="1:19" ht="12.75">
      <c r="A17" s="22" t="s">
        <v>32</v>
      </c>
      <c r="B17" s="14">
        <v>2122</v>
      </c>
      <c r="C17" s="14">
        <v>2347</v>
      </c>
      <c r="D17" s="14">
        <v>2190</v>
      </c>
      <c r="E17" s="14">
        <v>559</v>
      </c>
      <c r="F17" s="14">
        <v>559</v>
      </c>
      <c r="G17" s="14">
        <v>610</v>
      </c>
      <c r="H17" s="14">
        <v>40</v>
      </c>
      <c r="I17" s="14">
        <v>40</v>
      </c>
      <c r="J17" s="14">
        <v>16</v>
      </c>
      <c r="K17" s="14"/>
      <c r="L17" s="14"/>
      <c r="M17" s="14"/>
      <c r="N17" s="14"/>
      <c r="O17" s="14"/>
      <c r="P17" s="14"/>
      <c r="Q17" s="15">
        <f t="shared" si="0"/>
        <v>2721</v>
      </c>
      <c r="R17" s="15">
        <f t="shared" si="1"/>
        <v>2946</v>
      </c>
      <c r="S17" s="15">
        <f t="shared" si="2"/>
        <v>2816</v>
      </c>
    </row>
    <row r="18" spans="1:19" ht="12.75">
      <c r="A18" s="22" t="s">
        <v>33</v>
      </c>
      <c r="B18" s="14">
        <v>1155</v>
      </c>
      <c r="C18" s="14">
        <v>1380</v>
      </c>
      <c r="D18" s="14">
        <v>1145</v>
      </c>
      <c r="E18" s="14">
        <v>360</v>
      </c>
      <c r="F18" s="14">
        <v>360</v>
      </c>
      <c r="G18" s="14">
        <v>295</v>
      </c>
      <c r="H18" s="14">
        <v>1114</v>
      </c>
      <c r="I18" s="14">
        <v>1114</v>
      </c>
      <c r="J18" s="14">
        <v>1029</v>
      </c>
      <c r="K18" s="14"/>
      <c r="L18" s="14"/>
      <c r="M18" s="14"/>
      <c r="N18" s="14"/>
      <c r="O18" s="14"/>
      <c r="P18" s="14"/>
      <c r="Q18" s="15">
        <f t="shared" si="0"/>
        <v>2629</v>
      </c>
      <c r="R18" s="15">
        <f t="shared" si="1"/>
        <v>2854</v>
      </c>
      <c r="S18" s="15">
        <f t="shared" si="2"/>
        <v>2469</v>
      </c>
    </row>
    <row r="19" spans="1:19" ht="12.75">
      <c r="A19" s="22" t="s">
        <v>121</v>
      </c>
      <c r="B19" s="14">
        <v>1567</v>
      </c>
      <c r="C19" s="14">
        <v>1567</v>
      </c>
      <c r="D19" s="14">
        <v>3271</v>
      </c>
      <c r="E19" s="14">
        <v>460</v>
      </c>
      <c r="F19" s="14">
        <v>460</v>
      </c>
      <c r="G19" s="14">
        <v>334</v>
      </c>
      <c r="H19" s="14">
        <v>2624</v>
      </c>
      <c r="I19" s="14">
        <v>2624</v>
      </c>
      <c r="J19" s="14">
        <v>1623</v>
      </c>
      <c r="K19" s="14"/>
      <c r="L19" s="14"/>
      <c r="M19" s="14"/>
      <c r="N19" s="14">
        <v>580</v>
      </c>
      <c r="O19" s="14">
        <v>580</v>
      </c>
      <c r="P19" s="14">
        <v>400</v>
      </c>
      <c r="Q19" s="15">
        <f t="shared" si="0"/>
        <v>5231</v>
      </c>
      <c r="R19" s="15">
        <f t="shared" si="1"/>
        <v>5231</v>
      </c>
      <c r="S19" s="15">
        <f t="shared" si="2"/>
        <v>5628</v>
      </c>
    </row>
    <row r="20" spans="1:19" ht="12.75">
      <c r="A20" s="22" t="s">
        <v>122</v>
      </c>
      <c r="B20" s="14">
        <v>3057</v>
      </c>
      <c r="C20" s="14">
        <v>3057</v>
      </c>
      <c r="D20" s="14">
        <v>3768</v>
      </c>
      <c r="E20" s="14">
        <v>898</v>
      </c>
      <c r="F20" s="14">
        <v>898</v>
      </c>
      <c r="G20" s="14">
        <v>1023</v>
      </c>
      <c r="H20" s="14">
        <v>6822</v>
      </c>
      <c r="I20" s="14">
        <v>6822</v>
      </c>
      <c r="J20" s="14">
        <v>6002</v>
      </c>
      <c r="K20" s="14"/>
      <c r="L20" s="14"/>
      <c r="M20" s="14"/>
      <c r="N20" s="14">
        <v>990</v>
      </c>
      <c r="O20" s="14">
        <v>990</v>
      </c>
      <c r="P20" s="14">
        <v>720</v>
      </c>
      <c r="Q20" s="15">
        <f t="shared" si="0"/>
        <v>11767</v>
      </c>
      <c r="R20" s="15">
        <f t="shared" si="1"/>
        <v>11767</v>
      </c>
      <c r="S20" s="15">
        <f t="shared" si="2"/>
        <v>11513</v>
      </c>
    </row>
    <row r="21" spans="1:19" ht="12.75">
      <c r="A21" s="22" t="s">
        <v>123</v>
      </c>
      <c r="B21" s="14">
        <v>135</v>
      </c>
      <c r="C21" s="14">
        <v>135</v>
      </c>
      <c r="D21" s="14"/>
      <c r="E21" s="14">
        <v>39</v>
      </c>
      <c r="F21" s="14">
        <v>39</v>
      </c>
      <c r="G21" s="14"/>
      <c r="H21" s="14">
        <v>318</v>
      </c>
      <c r="I21" s="14">
        <v>318</v>
      </c>
      <c r="J21" s="14"/>
      <c r="K21" s="14"/>
      <c r="L21" s="14"/>
      <c r="M21" s="14"/>
      <c r="N21" s="14"/>
      <c r="O21" s="14"/>
      <c r="P21" s="14"/>
      <c r="Q21" s="15">
        <f t="shared" si="0"/>
        <v>492</v>
      </c>
      <c r="R21" s="15">
        <f t="shared" si="1"/>
        <v>492</v>
      </c>
      <c r="S21" s="15">
        <f t="shared" si="2"/>
        <v>0</v>
      </c>
    </row>
    <row r="22" spans="1:19" ht="12.75">
      <c r="A22" s="24" t="s">
        <v>124</v>
      </c>
      <c r="B22" s="58">
        <f aca="true" t="shared" si="3" ref="B22:K22">SUM(B9:B21)</f>
        <v>51516</v>
      </c>
      <c r="C22" s="58">
        <f t="shared" si="3"/>
        <v>56917</v>
      </c>
      <c r="D22" s="58">
        <f>SUM(D9:D21)</f>
        <v>54365</v>
      </c>
      <c r="E22" s="58">
        <f t="shared" si="3"/>
        <v>15055</v>
      </c>
      <c r="F22" s="58">
        <f t="shared" si="3"/>
        <v>15055</v>
      </c>
      <c r="G22" s="58">
        <f>SUM(G9:G21)</f>
        <v>13802</v>
      </c>
      <c r="H22" s="58">
        <f t="shared" si="3"/>
        <v>35334</v>
      </c>
      <c r="I22" s="58">
        <f t="shared" si="3"/>
        <v>35334</v>
      </c>
      <c r="J22" s="58">
        <f>SUM(J9:J21)</f>
        <v>24590</v>
      </c>
      <c r="K22" s="58">
        <f t="shared" si="3"/>
        <v>0</v>
      </c>
      <c r="L22" s="58">
        <v>0</v>
      </c>
      <c r="M22" s="58">
        <f aca="true" t="shared" si="4" ref="M22:S22">SUM(M9:M21)</f>
        <v>8</v>
      </c>
      <c r="N22" s="58">
        <f t="shared" si="4"/>
        <v>1570</v>
      </c>
      <c r="O22" s="58">
        <f t="shared" si="4"/>
        <v>5342</v>
      </c>
      <c r="P22" s="58">
        <f t="shared" si="4"/>
        <v>4892</v>
      </c>
      <c r="Q22" s="15">
        <f t="shared" si="4"/>
        <v>103475</v>
      </c>
      <c r="R22" s="15">
        <f t="shared" si="4"/>
        <v>112648</v>
      </c>
      <c r="S22" s="15">
        <f t="shared" si="4"/>
        <v>97657</v>
      </c>
    </row>
    <row r="23" spans="1:19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</sheetData>
  <mergeCells count="6">
    <mergeCell ref="N7:P7"/>
    <mergeCell ref="Q7:S7"/>
    <mergeCell ref="B7:D7"/>
    <mergeCell ref="E7:G7"/>
    <mergeCell ref="H7:J7"/>
    <mergeCell ref="K7:M7"/>
  </mergeCells>
  <printOptions/>
  <pageMargins left="0.75" right="0.75" top="1" bottom="1" header="0.5" footer="0.5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1">
      <selection activeCell="O35" sqref="O35"/>
    </sheetView>
  </sheetViews>
  <sheetFormatPr defaultColWidth="9.140625" defaultRowHeight="22.5" customHeight="1"/>
  <cols>
    <col min="1" max="1" width="30.140625" style="0" customWidth="1"/>
    <col min="2" max="16384" width="9.57421875" style="0" customWidth="1"/>
  </cols>
  <sheetData>
    <row r="1" spans="1:19" ht="22.5" customHeight="1">
      <c r="A1" s="59"/>
      <c r="B1" s="4"/>
      <c r="C1" s="4"/>
      <c r="D1" s="4"/>
      <c r="E1" s="4"/>
      <c r="F1" s="4"/>
      <c r="G1" s="4"/>
      <c r="H1" s="4"/>
      <c r="I1" s="4"/>
      <c r="J1" s="4"/>
      <c r="K1" s="4" t="s">
        <v>125</v>
      </c>
      <c r="L1" s="4"/>
      <c r="M1" s="4"/>
      <c r="N1" s="4"/>
      <c r="O1" s="4"/>
      <c r="P1" s="4"/>
      <c r="Q1" s="4"/>
      <c r="R1" s="4"/>
      <c r="S1" s="4"/>
    </row>
    <row r="2" spans="1:19" ht="22.5" customHeight="1">
      <c r="A2" s="59" t="s">
        <v>296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4" spans="1:26" ht="22.5" customHeight="1">
      <c r="A4" s="33" t="s">
        <v>70</v>
      </c>
      <c r="B4" s="139" t="s">
        <v>126</v>
      </c>
      <c r="C4" s="140"/>
      <c r="D4" s="141"/>
      <c r="E4" s="139" t="s">
        <v>127</v>
      </c>
      <c r="F4" s="140"/>
      <c r="G4" s="141"/>
      <c r="H4" s="139" t="s">
        <v>128</v>
      </c>
      <c r="I4" s="140"/>
      <c r="J4" s="141"/>
      <c r="K4" s="139" t="s">
        <v>129</v>
      </c>
      <c r="L4" s="140"/>
      <c r="M4" s="141"/>
      <c r="N4" s="139" t="s">
        <v>130</v>
      </c>
      <c r="O4" s="140"/>
      <c r="P4" s="141"/>
      <c r="Q4" s="139" t="s">
        <v>131</v>
      </c>
      <c r="R4" s="140"/>
      <c r="S4" s="141"/>
      <c r="T4" s="139" t="s">
        <v>132</v>
      </c>
      <c r="U4" s="140"/>
      <c r="V4" s="141"/>
      <c r="W4" s="60" t="s">
        <v>268</v>
      </c>
      <c r="X4" s="142" t="s">
        <v>10</v>
      </c>
      <c r="Y4" s="143"/>
      <c r="Z4" s="143"/>
    </row>
    <row r="5" spans="1:26" ht="22.5" customHeight="1">
      <c r="A5" s="33"/>
      <c r="B5" s="61" t="s">
        <v>11</v>
      </c>
      <c r="C5" s="61" t="s">
        <v>12</v>
      </c>
      <c r="D5" s="61" t="s">
        <v>13</v>
      </c>
      <c r="E5" s="61" t="s">
        <v>11</v>
      </c>
      <c r="F5" s="61" t="s">
        <v>12</v>
      </c>
      <c r="G5" s="61" t="s">
        <v>13</v>
      </c>
      <c r="H5" s="61" t="s">
        <v>11</v>
      </c>
      <c r="I5" s="61" t="s">
        <v>12</v>
      </c>
      <c r="J5" s="61" t="s">
        <v>13</v>
      </c>
      <c r="K5" s="61" t="s">
        <v>11</v>
      </c>
      <c r="L5" s="61" t="s">
        <v>12</v>
      </c>
      <c r="M5" s="61" t="s">
        <v>13</v>
      </c>
      <c r="N5" s="61" t="s">
        <v>11</v>
      </c>
      <c r="O5" s="61" t="s">
        <v>12</v>
      </c>
      <c r="P5" s="61" t="s">
        <v>13</v>
      </c>
      <c r="Q5" s="61" t="s">
        <v>11</v>
      </c>
      <c r="R5" s="61" t="s">
        <v>12</v>
      </c>
      <c r="S5" s="61" t="s">
        <v>13</v>
      </c>
      <c r="T5" s="61" t="s">
        <v>11</v>
      </c>
      <c r="U5" s="61" t="s">
        <v>12</v>
      </c>
      <c r="V5" s="61" t="s">
        <v>13</v>
      </c>
      <c r="W5" s="61"/>
      <c r="X5" s="61" t="s">
        <v>11</v>
      </c>
      <c r="Y5" s="61" t="s">
        <v>12</v>
      </c>
      <c r="Z5" s="61" t="s">
        <v>13</v>
      </c>
    </row>
    <row r="6" spans="1:26" ht="22.5" customHeight="1">
      <c r="A6" s="63" t="s">
        <v>133</v>
      </c>
      <c r="B6" s="31">
        <v>828</v>
      </c>
      <c r="C6" s="31">
        <v>828</v>
      </c>
      <c r="D6" s="31">
        <v>804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2">
        <f aca="true" t="shared" si="0" ref="X6:X26">SUM(B6+E6+H6+K6+N6+Q6+T6)</f>
        <v>828</v>
      </c>
      <c r="Y6" s="32">
        <f aca="true" t="shared" si="1" ref="Y6:Y13">SUM(C6+F6+I6+L6+O6+R6+U6)</f>
        <v>828</v>
      </c>
      <c r="Z6" s="32">
        <f aca="true" t="shared" si="2" ref="Z6:Z13">SUM(D6+G6+J6+M6+P6+S6+V6)</f>
        <v>804</v>
      </c>
    </row>
    <row r="7" spans="1:26" ht="22.5" customHeight="1">
      <c r="A7" s="63" t="s">
        <v>134</v>
      </c>
      <c r="B7" s="31">
        <v>3121</v>
      </c>
      <c r="C7" s="31">
        <v>3121</v>
      </c>
      <c r="D7" s="31">
        <v>2719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2">
        <f t="shared" si="0"/>
        <v>3121</v>
      </c>
      <c r="Y7" s="32">
        <f t="shared" si="1"/>
        <v>3121</v>
      </c>
      <c r="Z7" s="32">
        <f t="shared" si="2"/>
        <v>2719</v>
      </c>
    </row>
    <row r="8" spans="1:26" ht="22.5" customHeight="1">
      <c r="A8" s="63" t="s">
        <v>135</v>
      </c>
      <c r="B8" s="31">
        <v>1375</v>
      </c>
      <c r="C8" s="31">
        <v>1375</v>
      </c>
      <c r="D8" s="31">
        <v>1564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>
        <f t="shared" si="0"/>
        <v>1375</v>
      </c>
      <c r="Y8" s="32">
        <f t="shared" si="1"/>
        <v>1375</v>
      </c>
      <c r="Z8" s="32">
        <f t="shared" si="2"/>
        <v>1564</v>
      </c>
    </row>
    <row r="9" spans="1:26" ht="22.5" customHeight="1">
      <c r="A9" s="63" t="s">
        <v>136</v>
      </c>
      <c r="B9" s="31">
        <v>1300</v>
      </c>
      <c r="C9" s="31">
        <v>1300</v>
      </c>
      <c r="D9" s="31">
        <v>1171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2">
        <f t="shared" si="0"/>
        <v>1300</v>
      </c>
      <c r="Y9" s="32">
        <f t="shared" si="1"/>
        <v>1300</v>
      </c>
      <c r="Z9" s="32">
        <f t="shared" si="2"/>
        <v>1171</v>
      </c>
    </row>
    <row r="10" spans="1:26" ht="22.5" customHeight="1">
      <c r="A10" s="63" t="s">
        <v>137</v>
      </c>
      <c r="B10" s="31">
        <v>1300</v>
      </c>
      <c r="C10" s="31">
        <v>1640</v>
      </c>
      <c r="D10" s="31">
        <v>1533</v>
      </c>
      <c r="E10" s="31"/>
      <c r="F10" s="31"/>
      <c r="G10" s="31"/>
      <c r="H10" s="31">
        <v>7700</v>
      </c>
      <c r="I10" s="31">
        <v>7856</v>
      </c>
      <c r="J10" s="31">
        <v>5455</v>
      </c>
      <c r="K10" s="31"/>
      <c r="L10" s="31"/>
      <c r="M10" s="31"/>
      <c r="N10" s="31">
        <v>13027</v>
      </c>
      <c r="O10" s="31">
        <v>14255</v>
      </c>
      <c r="P10" s="31">
        <v>19994</v>
      </c>
      <c r="Q10" s="31">
        <v>3417</v>
      </c>
      <c r="R10" s="31">
        <v>3417</v>
      </c>
      <c r="S10" s="31">
        <v>3417</v>
      </c>
      <c r="T10" s="31">
        <v>39314</v>
      </c>
      <c r="U10" s="31">
        <v>32731</v>
      </c>
      <c r="V10" s="31">
        <v>5047</v>
      </c>
      <c r="W10" s="31"/>
      <c r="X10" s="32">
        <f t="shared" si="0"/>
        <v>64758</v>
      </c>
      <c r="Y10" s="32">
        <f t="shared" si="1"/>
        <v>59899</v>
      </c>
      <c r="Z10" s="32">
        <f t="shared" si="2"/>
        <v>35446</v>
      </c>
    </row>
    <row r="11" spans="1:26" ht="22.5" customHeight="1">
      <c r="A11" s="62" t="s">
        <v>138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>
        <f t="shared" si="0"/>
        <v>0</v>
      </c>
      <c r="Y11" s="32">
        <f t="shared" si="1"/>
        <v>0</v>
      </c>
      <c r="Z11" s="32">
        <f t="shared" si="2"/>
        <v>0</v>
      </c>
    </row>
    <row r="12" spans="1:26" ht="27.75" customHeight="1">
      <c r="A12" s="63" t="s">
        <v>139</v>
      </c>
      <c r="B12" s="31"/>
      <c r="C12" s="31"/>
      <c r="D12" s="31">
        <v>261</v>
      </c>
      <c r="E12" s="31"/>
      <c r="F12" s="31"/>
      <c r="G12" s="31"/>
      <c r="H12" s="31">
        <v>164</v>
      </c>
      <c r="I12" s="31">
        <v>314</v>
      </c>
      <c r="J12" s="31">
        <v>274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>
        <f t="shared" si="0"/>
        <v>164</v>
      </c>
      <c r="Y12" s="32">
        <f t="shared" si="1"/>
        <v>314</v>
      </c>
      <c r="Z12" s="32">
        <f t="shared" si="2"/>
        <v>535</v>
      </c>
    </row>
    <row r="13" spans="1:26" ht="22.5" customHeight="1">
      <c r="A13" s="63" t="s">
        <v>140</v>
      </c>
      <c r="B13" s="31"/>
      <c r="C13" s="31"/>
      <c r="D13" s="31"/>
      <c r="E13" s="31">
        <v>28584</v>
      </c>
      <c r="F13" s="31">
        <v>29723</v>
      </c>
      <c r="G13" s="31">
        <v>29383</v>
      </c>
      <c r="H13" s="31">
        <v>2380</v>
      </c>
      <c r="I13" s="31">
        <v>6692</v>
      </c>
      <c r="J13" s="31">
        <v>6214</v>
      </c>
      <c r="K13" s="31">
        <v>70457</v>
      </c>
      <c r="L13" s="31">
        <v>77855</v>
      </c>
      <c r="M13" s="31">
        <v>77855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>
        <f t="shared" si="0"/>
        <v>101421</v>
      </c>
      <c r="Y13" s="32">
        <f t="shared" si="1"/>
        <v>114270</v>
      </c>
      <c r="Z13" s="32">
        <f t="shared" si="2"/>
        <v>113452</v>
      </c>
    </row>
    <row r="14" spans="1:26" ht="22.5" customHeight="1">
      <c r="A14" s="63" t="s">
        <v>141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>
        <v>5284</v>
      </c>
      <c r="V14" s="31">
        <v>5284</v>
      </c>
      <c r="W14" s="31"/>
      <c r="X14" s="32">
        <f t="shared" si="0"/>
        <v>0</v>
      </c>
      <c r="Y14" s="32">
        <v>5284</v>
      </c>
      <c r="Z14" s="32">
        <f>SUM(D14+G14+J14+M14+P14+S14+V14)</f>
        <v>5284</v>
      </c>
    </row>
    <row r="15" spans="1:26" ht="27.75" customHeight="1">
      <c r="A15" s="62" t="s">
        <v>0</v>
      </c>
      <c r="B15" s="31"/>
      <c r="C15" s="31"/>
      <c r="D15" s="31">
        <v>92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>
        <f t="shared" si="0"/>
        <v>0</v>
      </c>
      <c r="Y15" s="32">
        <f aca="true" t="shared" si="3" ref="Y15:Y26">SUM(C15+F15+I15+L15+O15+R15+U15)</f>
        <v>0</v>
      </c>
      <c r="Z15" s="32">
        <f aca="true" t="shared" si="4" ref="Z15:Z26">SUM(D15+G15+J15+M15+P15+S15+V15)</f>
        <v>92</v>
      </c>
    </row>
    <row r="16" spans="1:26" ht="27" customHeight="1">
      <c r="A16" s="63" t="s">
        <v>142</v>
      </c>
      <c r="B16" s="31"/>
      <c r="C16" s="31"/>
      <c r="D16" s="31">
        <v>168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>
        <f t="shared" si="0"/>
        <v>0</v>
      </c>
      <c r="Y16" s="32">
        <f t="shared" si="3"/>
        <v>0</v>
      </c>
      <c r="Z16" s="32">
        <f t="shared" si="4"/>
        <v>168</v>
      </c>
    </row>
    <row r="17" spans="1:26" ht="22.5" customHeight="1">
      <c r="A17" s="63" t="s">
        <v>143</v>
      </c>
      <c r="B17" s="31"/>
      <c r="C17" s="31">
        <v>50</v>
      </c>
      <c r="D17" s="31">
        <v>50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>
        <f t="shared" si="0"/>
        <v>0</v>
      </c>
      <c r="Y17" s="32">
        <f t="shared" si="3"/>
        <v>50</v>
      </c>
      <c r="Z17" s="32">
        <f t="shared" si="4"/>
        <v>50</v>
      </c>
    </row>
    <row r="18" spans="1:26" ht="22.5" customHeight="1">
      <c r="A18" s="62" t="s">
        <v>144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>
        <f t="shared" si="0"/>
        <v>0</v>
      </c>
      <c r="Y18" s="32">
        <f t="shared" si="3"/>
        <v>0</v>
      </c>
      <c r="Z18" s="32">
        <f t="shared" si="4"/>
        <v>0</v>
      </c>
    </row>
    <row r="19" spans="1:26" ht="22.5" customHeight="1">
      <c r="A19" s="63" t="s">
        <v>145</v>
      </c>
      <c r="B19" s="31">
        <v>465</v>
      </c>
      <c r="C19" s="31">
        <v>465</v>
      </c>
      <c r="D19" s="31">
        <v>138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2">
        <f t="shared" si="0"/>
        <v>465</v>
      </c>
      <c r="Y19" s="32">
        <f t="shared" si="3"/>
        <v>465</v>
      </c>
      <c r="Z19" s="32">
        <f>SUM(D19+G19+J19+M19+P19+S19+V19)</f>
        <v>138</v>
      </c>
    </row>
    <row r="20" spans="1:26" ht="22.5" customHeight="1">
      <c r="A20" s="62" t="s">
        <v>146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>
        <v>550</v>
      </c>
      <c r="O20" s="31">
        <v>550</v>
      </c>
      <c r="P20" s="31">
        <v>550</v>
      </c>
      <c r="Q20" s="31"/>
      <c r="R20" s="31"/>
      <c r="S20" s="31"/>
      <c r="T20" s="31"/>
      <c r="U20" s="31"/>
      <c r="V20" s="31"/>
      <c r="W20" s="31"/>
      <c r="X20" s="32">
        <f t="shared" si="0"/>
        <v>550</v>
      </c>
      <c r="Y20" s="32">
        <f t="shared" si="3"/>
        <v>550</v>
      </c>
      <c r="Z20" s="32">
        <f t="shared" si="4"/>
        <v>550</v>
      </c>
    </row>
    <row r="21" spans="1:26" ht="22.5" customHeight="1">
      <c r="A21" s="63" t="s">
        <v>25</v>
      </c>
      <c r="B21" s="31"/>
      <c r="C21" s="31">
        <v>10</v>
      </c>
      <c r="D21" s="31">
        <v>10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>
        <f t="shared" si="0"/>
        <v>0</v>
      </c>
      <c r="Y21" s="32">
        <f t="shared" si="3"/>
        <v>10</v>
      </c>
      <c r="Z21" s="32">
        <f t="shared" si="4"/>
        <v>10</v>
      </c>
    </row>
    <row r="22" spans="1:26" ht="22.5" customHeight="1">
      <c r="A22" s="63" t="s">
        <v>147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>
        <v>600</v>
      </c>
      <c r="O22" s="31">
        <v>600</v>
      </c>
      <c r="P22" s="31">
        <v>600</v>
      </c>
      <c r="Q22" s="31"/>
      <c r="R22" s="31"/>
      <c r="S22" s="31"/>
      <c r="T22" s="31"/>
      <c r="U22" s="31"/>
      <c r="V22" s="31"/>
      <c r="W22" s="31"/>
      <c r="X22" s="32">
        <f t="shared" si="0"/>
        <v>600</v>
      </c>
      <c r="Y22" s="32">
        <f t="shared" si="3"/>
        <v>600</v>
      </c>
      <c r="Z22" s="32">
        <f>SUM(D22+G22+J22+M22+P22+S22+V22)</f>
        <v>600</v>
      </c>
    </row>
    <row r="23" spans="1:26" ht="22.5" customHeight="1">
      <c r="A23" s="62" t="s">
        <v>148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>
        <v>5231</v>
      </c>
      <c r="O23" s="31">
        <v>5231</v>
      </c>
      <c r="P23" s="31"/>
      <c r="Q23" s="31"/>
      <c r="R23" s="31"/>
      <c r="S23" s="31"/>
      <c r="T23" s="31"/>
      <c r="U23" s="31"/>
      <c r="V23" s="31"/>
      <c r="W23" s="31"/>
      <c r="X23" s="32">
        <f t="shared" si="0"/>
        <v>5231</v>
      </c>
      <c r="Y23" s="32">
        <f t="shared" si="3"/>
        <v>5231</v>
      </c>
      <c r="Z23" s="32">
        <f t="shared" si="4"/>
        <v>0</v>
      </c>
    </row>
    <row r="24" spans="1:26" ht="22.5" customHeight="1">
      <c r="A24" s="62" t="s">
        <v>149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>
        <v>8262</v>
      </c>
      <c r="O24" s="31">
        <v>8262</v>
      </c>
      <c r="P24" s="31"/>
      <c r="Q24" s="31">
        <v>3505</v>
      </c>
      <c r="R24" s="31">
        <v>3505</v>
      </c>
      <c r="S24" s="31">
        <v>3505</v>
      </c>
      <c r="T24" s="31"/>
      <c r="U24" s="31"/>
      <c r="V24" s="31"/>
      <c r="W24" s="31"/>
      <c r="X24" s="32">
        <f t="shared" si="0"/>
        <v>11767</v>
      </c>
      <c r="Y24" s="32">
        <f t="shared" si="3"/>
        <v>11767</v>
      </c>
      <c r="Z24" s="32">
        <f t="shared" si="4"/>
        <v>3505</v>
      </c>
    </row>
    <row r="25" spans="1:26" ht="22.5" customHeight="1">
      <c r="A25" s="62" t="s">
        <v>150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>
        <v>492</v>
      </c>
      <c r="O25" s="31">
        <v>492</v>
      </c>
      <c r="P25" s="31"/>
      <c r="Q25" s="31"/>
      <c r="R25" s="31"/>
      <c r="S25" s="31"/>
      <c r="T25" s="31"/>
      <c r="U25" s="31"/>
      <c r="V25" s="31"/>
      <c r="W25" s="31"/>
      <c r="X25" s="32">
        <f t="shared" si="0"/>
        <v>492</v>
      </c>
      <c r="Y25" s="32">
        <f t="shared" si="3"/>
        <v>492</v>
      </c>
      <c r="Z25" s="32">
        <f t="shared" si="4"/>
        <v>0</v>
      </c>
    </row>
    <row r="26" spans="1:26" ht="22.5" customHeight="1">
      <c r="A26" s="62" t="s">
        <v>151</v>
      </c>
      <c r="B26" s="31"/>
      <c r="C26" s="31"/>
      <c r="D26" s="31"/>
      <c r="E26" s="31"/>
      <c r="F26" s="31"/>
      <c r="G26" s="31"/>
      <c r="H26" s="31">
        <v>6400</v>
      </c>
      <c r="I26" s="31">
        <v>6400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>
        <f t="shared" si="0"/>
        <v>6400</v>
      </c>
      <c r="Y26" s="32">
        <f t="shared" si="3"/>
        <v>6400</v>
      </c>
      <c r="Z26" s="32">
        <f t="shared" si="4"/>
        <v>0</v>
      </c>
    </row>
    <row r="27" spans="1:26" ht="22.5" customHeight="1">
      <c r="A27" s="62" t="s">
        <v>268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>
        <v>1857</v>
      </c>
      <c r="X27" s="32"/>
      <c r="Y27" s="32"/>
      <c r="Z27" s="32">
        <v>1857</v>
      </c>
    </row>
    <row r="28" spans="1:26" ht="22.5" customHeight="1">
      <c r="A28" s="33" t="s">
        <v>10</v>
      </c>
      <c r="B28" s="32">
        <f>SUM(B6:B26)</f>
        <v>8389</v>
      </c>
      <c r="C28" s="32">
        <f>SUM(C6:C26)</f>
        <v>8789</v>
      </c>
      <c r="D28" s="32">
        <f>SUM(D6:D27)</f>
        <v>8510</v>
      </c>
      <c r="E28" s="32">
        <f>SUM(E6:E26)</f>
        <v>28584</v>
      </c>
      <c r="F28" s="32">
        <f>SUM(F6:F26)</f>
        <v>29723</v>
      </c>
      <c r="G28" s="32">
        <f>SUM(G6:G27)</f>
        <v>29383</v>
      </c>
      <c r="H28" s="32">
        <f>SUM(H6:H26)</f>
        <v>16644</v>
      </c>
      <c r="I28" s="32">
        <f>SUM(I6:I26)</f>
        <v>21262</v>
      </c>
      <c r="J28" s="32">
        <f>SUM(J6:J27)</f>
        <v>11943</v>
      </c>
      <c r="K28" s="32">
        <f>SUM(K6:K26)</f>
        <v>70457</v>
      </c>
      <c r="L28" s="32">
        <f>SUM(L6:L26)</f>
        <v>77855</v>
      </c>
      <c r="M28" s="32">
        <f>SUM(M6:M27)</f>
        <v>77855</v>
      </c>
      <c r="N28" s="32">
        <f>SUM(N6:N26)</f>
        <v>28162</v>
      </c>
      <c r="O28" s="32">
        <f>SUM(O6:O26)</f>
        <v>29390</v>
      </c>
      <c r="P28" s="32">
        <f>SUM(P6:P27)</f>
        <v>21144</v>
      </c>
      <c r="Q28" s="32">
        <f>SUM(Q6:Q26)</f>
        <v>6922</v>
      </c>
      <c r="R28" s="32">
        <f>SUM(R6:R26)</f>
        <v>6922</v>
      </c>
      <c r="S28" s="32">
        <f>SUM(S6:S27)</f>
        <v>6922</v>
      </c>
      <c r="T28" s="32">
        <f>SUM(T6:T26)</f>
        <v>39314</v>
      </c>
      <c r="U28" s="32">
        <f>SUM(U6:U26)</f>
        <v>38015</v>
      </c>
      <c r="V28" s="32">
        <f>SUM(V6:V26)</f>
        <v>10331</v>
      </c>
      <c r="W28" s="32">
        <f>SUM(W27)</f>
        <v>1857</v>
      </c>
      <c r="X28" s="32">
        <f>SUM(X6:X26)</f>
        <v>198472</v>
      </c>
      <c r="Y28" s="32">
        <f>SUM(Y6:Y27)</f>
        <v>211956</v>
      </c>
      <c r="Z28" s="32">
        <f>SUM(Z6:Z27)</f>
        <v>167945</v>
      </c>
    </row>
    <row r="29" ht="22.5" customHeight="1">
      <c r="Z29" s="64"/>
    </row>
  </sheetData>
  <mergeCells count="8">
    <mergeCell ref="B4:D4"/>
    <mergeCell ref="E4:G4"/>
    <mergeCell ref="H4:J4"/>
    <mergeCell ref="K4:M4"/>
    <mergeCell ref="N4:P4"/>
    <mergeCell ref="Q4:S4"/>
    <mergeCell ref="T4:V4"/>
    <mergeCell ref="X4:Z4"/>
  </mergeCells>
  <printOptions/>
  <pageMargins left="0.75" right="0.75" top="1" bottom="1" header="0.5" footer="0.5"/>
  <pageSetup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">
      <selection activeCell="E44" sqref="E44"/>
    </sheetView>
  </sheetViews>
  <sheetFormatPr defaultColWidth="9.140625" defaultRowHeight="12.75"/>
  <cols>
    <col min="1" max="1" width="12.140625" style="0" customWidth="1"/>
    <col min="2" max="2" width="29.421875" style="0" customWidth="1"/>
    <col min="5" max="5" width="12.00390625" style="0" customWidth="1"/>
  </cols>
  <sheetData>
    <row r="1" ht="12.75">
      <c r="A1" t="s">
        <v>174</v>
      </c>
    </row>
    <row r="3" spans="1:7" ht="12.75">
      <c r="A3" s="144" t="s">
        <v>275</v>
      </c>
      <c r="B3" s="144"/>
      <c r="C3" s="144"/>
      <c r="D3" s="144"/>
      <c r="E3" s="144"/>
      <c r="F3" s="144"/>
      <c r="G3" s="144"/>
    </row>
    <row r="4" spans="1:7" ht="12.75">
      <c r="A4" s="144" t="s">
        <v>175</v>
      </c>
      <c r="B4" s="144"/>
      <c r="C4" s="144"/>
      <c r="D4" s="144"/>
      <c r="E4" s="144"/>
      <c r="F4" s="144"/>
      <c r="G4" s="144"/>
    </row>
    <row r="6" spans="1:7" ht="15.75">
      <c r="A6" s="67" t="s">
        <v>176</v>
      </c>
      <c r="B6" s="67" t="s">
        <v>102</v>
      </c>
      <c r="C6" s="145"/>
      <c r="D6" s="145"/>
      <c r="E6" s="145"/>
      <c r="F6" s="69"/>
      <c r="G6" s="69"/>
    </row>
    <row r="7" spans="1:7" ht="15.75">
      <c r="A7" s="67"/>
      <c r="B7" s="67"/>
      <c r="C7" s="68" t="s">
        <v>11</v>
      </c>
      <c r="D7" s="68" t="s">
        <v>12</v>
      </c>
      <c r="E7" s="68" t="s">
        <v>13</v>
      </c>
      <c r="F7" s="69"/>
      <c r="G7" s="69"/>
    </row>
    <row r="8" spans="1:7" ht="25.5">
      <c r="A8" s="33">
        <v>1</v>
      </c>
      <c r="B8" s="70" t="s">
        <v>177</v>
      </c>
      <c r="C8" s="32">
        <f>SUM(C9:C13)</f>
        <v>15389</v>
      </c>
      <c r="D8" s="32">
        <f>SUM(D9:D13)</f>
        <v>16724</v>
      </c>
      <c r="E8" s="32">
        <f>SUM(E9:E13)</f>
        <v>15901</v>
      </c>
      <c r="F8" s="7"/>
      <c r="G8" s="7"/>
    </row>
    <row r="9" spans="1:7" ht="12.75">
      <c r="A9" s="71" t="s">
        <v>178</v>
      </c>
      <c r="B9" s="41" t="s">
        <v>179</v>
      </c>
      <c r="C9" s="31">
        <v>465</v>
      </c>
      <c r="D9" s="31">
        <v>465</v>
      </c>
      <c r="E9" s="31">
        <v>417</v>
      </c>
      <c r="F9" s="7" t="s">
        <v>247</v>
      </c>
      <c r="G9" s="7"/>
    </row>
    <row r="10" spans="1:7" ht="12.75">
      <c r="A10" s="71" t="s">
        <v>180</v>
      </c>
      <c r="B10" s="41" t="s">
        <v>181</v>
      </c>
      <c r="C10" s="31">
        <v>6624</v>
      </c>
      <c r="D10" s="31">
        <v>6624</v>
      </c>
      <c r="E10" s="31">
        <v>6257</v>
      </c>
      <c r="F10" s="7"/>
      <c r="G10" s="7"/>
    </row>
    <row r="11" spans="1:7" ht="12.75">
      <c r="A11" s="71"/>
      <c r="B11" s="41" t="s">
        <v>281</v>
      </c>
      <c r="C11" s="31"/>
      <c r="D11" s="31">
        <v>30</v>
      </c>
      <c r="E11" s="31">
        <v>28</v>
      </c>
      <c r="F11" s="7"/>
      <c r="G11" s="7"/>
    </row>
    <row r="12" spans="1:7" ht="12.75">
      <c r="A12" s="71"/>
      <c r="B12" s="41" t="s">
        <v>282</v>
      </c>
      <c r="C12" s="31"/>
      <c r="D12" s="31">
        <v>220</v>
      </c>
      <c r="E12" s="31">
        <v>218</v>
      </c>
      <c r="F12" s="7"/>
      <c r="G12" s="7"/>
    </row>
    <row r="13" spans="1:7" ht="12.75">
      <c r="A13" s="71" t="s">
        <v>182</v>
      </c>
      <c r="B13" s="72" t="s">
        <v>183</v>
      </c>
      <c r="C13" s="73">
        <f>SUM(C14:C18)</f>
        <v>8300</v>
      </c>
      <c r="D13" s="73">
        <f>SUM(D14:D19)</f>
        <v>9385</v>
      </c>
      <c r="E13" s="73">
        <f>SUM(E14:E19)</f>
        <v>8981</v>
      </c>
      <c r="F13" s="7"/>
      <c r="G13" s="7"/>
    </row>
    <row r="14" spans="1:7" ht="12.75">
      <c r="A14" s="71" t="s">
        <v>184</v>
      </c>
      <c r="B14" s="41" t="s">
        <v>185</v>
      </c>
      <c r="C14" s="31">
        <v>4450</v>
      </c>
      <c r="D14" s="31">
        <v>4450</v>
      </c>
      <c r="E14" s="31">
        <v>3909</v>
      </c>
      <c r="F14" s="7" t="s">
        <v>247</v>
      </c>
      <c r="G14" s="7"/>
    </row>
    <row r="15" spans="1:7" ht="12.75">
      <c r="A15" s="71" t="s">
        <v>186</v>
      </c>
      <c r="B15" s="41" t="s">
        <v>187</v>
      </c>
      <c r="C15" s="31">
        <v>2550</v>
      </c>
      <c r="D15" s="31">
        <v>3100</v>
      </c>
      <c r="E15" s="31">
        <v>3099</v>
      </c>
      <c r="F15" s="94" t="s">
        <v>247</v>
      </c>
      <c r="G15" s="7"/>
    </row>
    <row r="16" spans="1:7" ht="12.75">
      <c r="A16" s="71" t="s">
        <v>288</v>
      </c>
      <c r="B16" s="41" t="s">
        <v>189</v>
      </c>
      <c r="C16" s="31">
        <v>1300</v>
      </c>
      <c r="D16" s="31">
        <v>1300</v>
      </c>
      <c r="E16" s="31">
        <v>1440</v>
      </c>
      <c r="F16" s="7"/>
      <c r="G16" s="7"/>
    </row>
    <row r="17" spans="1:7" ht="12.75">
      <c r="A17" s="71" t="s">
        <v>188</v>
      </c>
      <c r="B17" s="41" t="s">
        <v>191</v>
      </c>
      <c r="C17" s="31"/>
      <c r="D17" s="31">
        <v>100</v>
      </c>
      <c r="E17" s="31">
        <v>98</v>
      </c>
      <c r="F17" s="94" t="s">
        <v>247</v>
      </c>
      <c r="G17" s="7"/>
    </row>
    <row r="18" spans="1:7" ht="12.75">
      <c r="A18" s="71" t="s">
        <v>190</v>
      </c>
      <c r="B18" s="41" t="s">
        <v>192</v>
      </c>
      <c r="C18" s="31"/>
      <c r="D18" s="31">
        <v>285</v>
      </c>
      <c r="E18" s="31">
        <v>285</v>
      </c>
      <c r="F18" s="94" t="s">
        <v>247</v>
      </c>
      <c r="G18" s="7"/>
    </row>
    <row r="19" spans="1:7" ht="12.75">
      <c r="A19" s="71" t="s">
        <v>352</v>
      </c>
      <c r="B19" s="41" t="s">
        <v>213</v>
      </c>
      <c r="C19" s="31"/>
      <c r="D19" s="31">
        <v>150</v>
      </c>
      <c r="E19" s="31">
        <v>150</v>
      </c>
      <c r="F19" s="94"/>
      <c r="G19" s="7"/>
    </row>
    <row r="20" spans="1:7" ht="12.75">
      <c r="A20" s="74" t="s">
        <v>193</v>
      </c>
      <c r="B20" s="65" t="s">
        <v>194</v>
      </c>
      <c r="C20" s="32">
        <f>SUM(C21:C25)</f>
        <v>94341</v>
      </c>
      <c r="D20" s="32">
        <f>SUM(D21:D25)</f>
        <v>106061</v>
      </c>
      <c r="E20" s="32">
        <f>SUM(E21:E25)</f>
        <v>106061</v>
      </c>
      <c r="F20" s="7"/>
      <c r="G20" s="7"/>
    </row>
    <row r="21" spans="1:7" ht="12.75">
      <c r="A21" s="71" t="s">
        <v>195</v>
      </c>
      <c r="B21" s="41" t="s">
        <v>196</v>
      </c>
      <c r="C21" s="31">
        <v>60320</v>
      </c>
      <c r="D21" s="31">
        <v>61300</v>
      </c>
      <c r="E21" s="31">
        <v>61300</v>
      </c>
      <c r="F21" s="94" t="s">
        <v>247</v>
      </c>
      <c r="G21" s="7"/>
    </row>
    <row r="22" spans="1:7" ht="12.75">
      <c r="A22" s="71" t="s">
        <v>197</v>
      </c>
      <c r="B22" s="41" t="s">
        <v>198</v>
      </c>
      <c r="C22" s="31">
        <v>10137</v>
      </c>
      <c r="D22" s="31">
        <v>9412</v>
      </c>
      <c r="E22" s="31">
        <v>9412</v>
      </c>
      <c r="F22" s="94" t="s">
        <v>247</v>
      </c>
      <c r="G22" s="7"/>
    </row>
    <row r="23" spans="1:7" ht="12.75">
      <c r="A23" s="71" t="s">
        <v>200</v>
      </c>
      <c r="B23" s="41" t="s">
        <v>199</v>
      </c>
      <c r="C23" s="31">
        <v>23884</v>
      </c>
      <c r="D23" s="31">
        <v>24098</v>
      </c>
      <c r="E23" s="31">
        <v>24098</v>
      </c>
      <c r="F23" s="7" t="s">
        <v>247</v>
      </c>
      <c r="G23" s="7"/>
    </row>
    <row r="24" spans="1:7" ht="12.75">
      <c r="A24" s="71" t="s">
        <v>243</v>
      </c>
      <c r="B24" s="41" t="s">
        <v>201</v>
      </c>
      <c r="C24" s="31"/>
      <c r="D24" s="31">
        <v>7751</v>
      </c>
      <c r="E24" s="31">
        <v>7751</v>
      </c>
      <c r="F24" s="94" t="s">
        <v>247</v>
      </c>
      <c r="G24" s="7"/>
    </row>
    <row r="25" spans="1:7" ht="12.75">
      <c r="A25" s="71" t="s">
        <v>245</v>
      </c>
      <c r="B25" s="41" t="s">
        <v>244</v>
      </c>
      <c r="C25" s="31"/>
      <c r="D25" s="31">
        <v>3500</v>
      </c>
      <c r="E25" s="31">
        <v>3500</v>
      </c>
      <c r="F25" s="94" t="s">
        <v>247</v>
      </c>
      <c r="G25" s="7"/>
    </row>
    <row r="26" spans="1:7" ht="12.75">
      <c r="A26" s="74" t="s">
        <v>202</v>
      </c>
      <c r="B26" s="65" t="s">
        <v>203</v>
      </c>
      <c r="C26" s="32">
        <f>SUM(C27:C33)</f>
        <v>28162</v>
      </c>
      <c r="D26" s="32">
        <f>SUM(D27:D33)</f>
        <v>29390</v>
      </c>
      <c r="E26" s="32">
        <f>SUM(E27:E33)</f>
        <v>21144</v>
      </c>
      <c r="F26" s="7"/>
      <c r="G26" s="7"/>
    </row>
    <row r="27" spans="1:7" ht="12.75">
      <c r="A27" s="71" t="s">
        <v>204</v>
      </c>
      <c r="B27" s="41" t="s">
        <v>205</v>
      </c>
      <c r="C27" s="31">
        <v>1882</v>
      </c>
      <c r="D27" s="31">
        <v>1882</v>
      </c>
      <c r="E27" s="31">
        <v>1884</v>
      </c>
      <c r="F27" s="7" t="s">
        <v>247</v>
      </c>
      <c r="G27" s="7"/>
    </row>
    <row r="28" spans="1:7" ht="12.75">
      <c r="A28" s="71" t="s">
        <v>206</v>
      </c>
      <c r="B28" s="41" t="s">
        <v>207</v>
      </c>
      <c r="C28" s="31">
        <v>10151</v>
      </c>
      <c r="D28" s="31">
        <v>11229</v>
      </c>
      <c r="E28" s="31">
        <v>11229</v>
      </c>
      <c r="F28" s="7" t="s">
        <v>247</v>
      </c>
      <c r="G28" s="7"/>
    </row>
    <row r="29" spans="1:7" ht="12.75">
      <c r="A29" s="71" t="s">
        <v>208</v>
      </c>
      <c r="B29" s="41" t="s">
        <v>209</v>
      </c>
      <c r="C29" s="31">
        <v>12415</v>
      </c>
      <c r="D29" s="31">
        <v>12415</v>
      </c>
      <c r="E29" s="31">
        <v>4819</v>
      </c>
      <c r="F29" s="7" t="s">
        <v>247</v>
      </c>
      <c r="G29" s="7"/>
    </row>
    <row r="30" spans="1:7" ht="12.75">
      <c r="A30" s="71" t="s">
        <v>210</v>
      </c>
      <c r="B30" s="41" t="s">
        <v>276</v>
      </c>
      <c r="C30" s="31">
        <v>600</v>
      </c>
      <c r="D30" s="31">
        <v>600</v>
      </c>
      <c r="E30" s="31">
        <v>2512</v>
      </c>
      <c r="F30" s="7" t="s">
        <v>247</v>
      </c>
      <c r="G30" s="7"/>
    </row>
    <row r="31" spans="1:7" ht="12.75">
      <c r="A31" s="71" t="s">
        <v>211</v>
      </c>
      <c r="B31" s="41" t="s">
        <v>212</v>
      </c>
      <c r="C31" s="31">
        <v>550</v>
      </c>
      <c r="D31" s="31">
        <v>550</v>
      </c>
      <c r="E31" s="31">
        <v>550</v>
      </c>
      <c r="F31" s="94" t="s">
        <v>247</v>
      </c>
      <c r="G31" s="7"/>
    </row>
    <row r="32" spans="1:7" ht="12.75">
      <c r="A32" s="71" t="s">
        <v>214</v>
      </c>
      <c r="B32" s="41" t="s">
        <v>241</v>
      </c>
      <c r="C32" s="31">
        <v>2564</v>
      </c>
      <c r="D32" s="31">
        <v>2564</v>
      </c>
      <c r="E32" s="31"/>
      <c r="F32" s="7" t="s">
        <v>247</v>
      </c>
      <c r="G32" s="7"/>
    </row>
    <row r="33" spans="1:7" ht="12.75">
      <c r="A33" s="71" t="s">
        <v>240</v>
      </c>
      <c r="B33" s="41" t="s">
        <v>242</v>
      </c>
      <c r="C33" s="31"/>
      <c r="D33" s="31">
        <v>150</v>
      </c>
      <c r="E33" s="31">
        <v>150</v>
      </c>
      <c r="F33" s="7" t="s">
        <v>247</v>
      </c>
      <c r="G33" s="7"/>
    </row>
    <row r="34" spans="1:7" ht="12.75">
      <c r="A34" s="74" t="s">
        <v>215</v>
      </c>
      <c r="B34" s="65" t="s">
        <v>216</v>
      </c>
      <c r="C34" s="32">
        <v>6922</v>
      </c>
      <c r="D34" s="32">
        <v>6922</v>
      </c>
      <c r="E34" s="32">
        <v>6922</v>
      </c>
      <c r="F34" s="7"/>
      <c r="G34" s="7"/>
    </row>
    <row r="35" spans="1:7" ht="12.75">
      <c r="A35" s="74" t="s">
        <v>217</v>
      </c>
      <c r="B35" s="65" t="s">
        <v>218</v>
      </c>
      <c r="C35" s="32">
        <f>SUM(C36:C38)</f>
        <v>14180</v>
      </c>
      <c r="D35" s="32">
        <f>SUM(D36:D38)</f>
        <v>14680</v>
      </c>
      <c r="E35" s="32">
        <f>SUM(E36:E38)</f>
        <v>5729</v>
      </c>
      <c r="F35" s="7"/>
      <c r="G35" s="7"/>
    </row>
    <row r="36" spans="1:7" ht="12.75">
      <c r="A36" s="74" t="s">
        <v>285</v>
      </c>
      <c r="B36" s="108" t="s">
        <v>277</v>
      </c>
      <c r="C36" s="32">
        <v>14030</v>
      </c>
      <c r="D36" s="32">
        <v>14030</v>
      </c>
      <c r="E36" s="109">
        <v>5114</v>
      </c>
      <c r="F36" s="7" t="s">
        <v>247</v>
      </c>
      <c r="G36" s="7"/>
    </row>
    <row r="37" spans="1:7" ht="12.75">
      <c r="A37" s="74" t="s">
        <v>286</v>
      </c>
      <c r="B37" s="108" t="s">
        <v>278</v>
      </c>
      <c r="C37" s="32">
        <v>150</v>
      </c>
      <c r="D37" s="32">
        <v>510</v>
      </c>
      <c r="E37" s="109">
        <v>476</v>
      </c>
      <c r="F37" s="7" t="s">
        <v>247</v>
      </c>
      <c r="G37" s="7"/>
    </row>
    <row r="38" spans="1:7" ht="12.75">
      <c r="A38" s="74" t="s">
        <v>287</v>
      </c>
      <c r="B38" s="108" t="s">
        <v>279</v>
      </c>
      <c r="C38" s="32"/>
      <c r="D38" s="32">
        <v>140</v>
      </c>
      <c r="E38" s="109">
        <v>139</v>
      </c>
      <c r="F38" s="7" t="s">
        <v>247</v>
      </c>
      <c r="G38" s="7"/>
    </row>
    <row r="39" spans="1:7" ht="12.75">
      <c r="A39" s="74" t="s">
        <v>219</v>
      </c>
      <c r="B39" s="65" t="s">
        <v>132</v>
      </c>
      <c r="C39" s="32">
        <v>39314</v>
      </c>
      <c r="D39" s="32">
        <v>32731</v>
      </c>
      <c r="E39" s="32">
        <v>5047</v>
      </c>
      <c r="F39" s="7"/>
      <c r="G39" s="7"/>
    </row>
    <row r="40" spans="1:7" ht="12.75">
      <c r="A40" s="74" t="s">
        <v>220</v>
      </c>
      <c r="B40" s="65" t="s">
        <v>280</v>
      </c>
      <c r="C40" s="32"/>
      <c r="D40" s="32">
        <v>5284</v>
      </c>
      <c r="E40" s="32">
        <v>5284</v>
      </c>
      <c r="F40" s="7"/>
      <c r="G40" s="7"/>
    </row>
    <row r="41" spans="1:7" ht="12.75">
      <c r="A41" s="74" t="s">
        <v>289</v>
      </c>
      <c r="B41" s="65" t="s">
        <v>283</v>
      </c>
      <c r="C41" s="32">
        <v>164</v>
      </c>
      <c r="D41" s="32">
        <v>164</v>
      </c>
      <c r="E41" s="32"/>
      <c r="F41" s="7"/>
      <c r="G41" s="7"/>
    </row>
    <row r="42" spans="1:7" ht="12.75">
      <c r="A42" s="74" t="s">
        <v>290</v>
      </c>
      <c r="B42" s="65" t="s">
        <v>246</v>
      </c>
      <c r="C42" s="32"/>
      <c r="D42" s="32"/>
      <c r="E42" s="32">
        <v>1857</v>
      </c>
      <c r="F42" s="7"/>
      <c r="G42" s="7"/>
    </row>
    <row r="43" spans="1:7" ht="12.75">
      <c r="A43" s="74"/>
      <c r="B43" s="65" t="s">
        <v>291</v>
      </c>
      <c r="C43" s="32">
        <f>SUM(C8+C20+C26+C34+C35+C39+C41)</f>
        <v>198472</v>
      </c>
      <c r="D43" s="32">
        <f>SUM(D8+D20+D26+D34+D35+D39++D40+D41)</f>
        <v>211956</v>
      </c>
      <c r="E43" s="32">
        <f>SUM(E8+E20+E26+E34+E35+E39+E40+E42)</f>
        <v>167945</v>
      </c>
      <c r="F43" s="7"/>
      <c r="G43" s="7"/>
    </row>
  </sheetData>
  <mergeCells count="3">
    <mergeCell ref="A3:G3"/>
    <mergeCell ref="A4:G4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6"/>
  <sheetViews>
    <sheetView workbookViewId="0" topLeftCell="A1">
      <selection activeCell="D6" sqref="D6"/>
    </sheetView>
  </sheetViews>
  <sheetFormatPr defaultColWidth="9.140625" defaultRowHeight="12.75"/>
  <cols>
    <col min="1" max="1" width="29.8515625" style="0" customWidth="1"/>
  </cols>
  <sheetData>
    <row r="2" spans="1:4" ht="15.75">
      <c r="A2" s="75"/>
      <c r="B2" s="75"/>
      <c r="C2" s="146" t="s">
        <v>221</v>
      </c>
      <c r="D2" s="146"/>
    </row>
    <row r="3" spans="1:4" ht="15.75">
      <c r="A3" s="75" t="s">
        <v>346</v>
      </c>
      <c r="B3" s="75"/>
      <c r="C3" s="75"/>
      <c r="D3" s="75"/>
    </row>
    <row r="4" spans="1:4" ht="15.75">
      <c r="A4" s="75"/>
      <c r="B4" s="75"/>
      <c r="C4" s="75"/>
      <c r="D4" s="75"/>
    </row>
    <row r="5" spans="1:4" ht="15.75">
      <c r="A5" s="76"/>
      <c r="B5" s="77"/>
      <c r="C5" s="75"/>
      <c r="D5" s="75"/>
    </row>
    <row r="6" spans="1:4" ht="15.75">
      <c r="A6" s="78"/>
      <c r="B6" s="78"/>
      <c r="C6" s="75"/>
      <c r="D6" s="75"/>
    </row>
    <row r="7" spans="1:4" ht="15.75">
      <c r="A7" s="79" t="s">
        <v>222</v>
      </c>
      <c r="B7" s="78"/>
      <c r="C7" s="7"/>
      <c r="D7" s="7"/>
    </row>
    <row r="8" spans="1:4" ht="15">
      <c r="A8" s="80"/>
      <c r="B8" s="81"/>
      <c r="C8" s="7"/>
      <c r="D8" s="7"/>
    </row>
    <row r="9" spans="1:4" ht="15.75">
      <c r="A9" s="82" t="s">
        <v>102</v>
      </c>
      <c r="B9" s="147" t="s">
        <v>223</v>
      </c>
      <c r="C9" s="164"/>
      <c r="D9" s="165"/>
    </row>
    <row r="10" spans="1:4" ht="15.75">
      <c r="A10" s="82"/>
      <c r="B10" s="83" t="s">
        <v>11</v>
      </c>
      <c r="C10" s="30" t="s">
        <v>12</v>
      </c>
      <c r="D10" s="30" t="s">
        <v>13</v>
      </c>
    </row>
    <row r="11" spans="1:4" ht="15">
      <c r="A11" s="84" t="s">
        <v>224</v>
      </c>
      <c r="B11" s="85">
        <v>2300</v>
      </c>
      <c r="C11" s="85">
        <v>2300</v>
      </c>
      <c r="D11" s="86">
        <v>2052</v>
      </c>
    </row>
    <row r="12" spans="1:4" ht="15">
      <c r="A12" s="84" t="s">
        <v>225</v>
      </c>
      <c r="B12" s="85">
        <v>164</v>
      </c>
      <c r="C12" s="85">
        <v>210</v>
      </c>
      <c r="D12" s="86">
        <v>202</v>
      </c>
    </row>
    <row r="13" spans="1:4" ht="15">
      <c r="A13" s="84" t="s">
        <v>226</v>
      </c>
      <c r="B13" s="85">
        <v>80</v>
      </c>
      <c r="C13" s="85">
        <v>80</v>
      </c>
      <c r="D13" s="86">
        <v>54</v>
      </c>
    </row>
    <row r="14" spans="1:4" ht="15">
      <c r="A14" s="84" t="s">
        <v>227</v>
      </c>
      <c r="B14" s="85">
        <v>1138</v>
      </c>
      <c r="C14" s="85">
        <v>1138</v>
      </c>
      <c r="D14" s="86">
        <v>1138</v>
      </c>
    </row>
    <row r="15" spans="1:4" ht="15">
      <c r="A15" s="84" t="s">
        <v>228</v>
      </c>
      <c r="B15" s="85">
        <v>150</v>
      </c>
      <c r="C15" s="85">
        <v>300</v>
      </c>
      <c r="D15" s="86">
        <v>274</v>
      </c>
    </row>
    <row r="16" spans="1:4" ht="15">
      <c r="A16" s="84" t="s">
        <v>362</v>
      </c>
      <c r="B16" s="85">
        <v>5403</v>
      </c>
      <c r="C16" s="85">
        <v>5403</v>
      </c>
      <c r="D16" s="86">
        <v>5114</v>
      </c>
    </row>
    <row r="17" spans="1:4" ht="15">
      <c r="A17" s="84" t="s">
        <v>363</v>
      </c>
      <c r="B17" s="85">
        <v>657</v>
      </c>
      <c r="C17" s="85">
        <v>657</v>
      </c>
      <c r="D17" s="86"/>
    </row>
    <row r="18" spans="1:4" ht="15.75">
      <c r="A18" s="87" t="s">
        <v>364</v>
      </c>
      <c r="B18" s="85">
        <v>1950</v>
      </c>
      <c r="C18" s="85">
        <v>1950</v>
      </c>
      <c r="D18" s="88">
        <v>1950</v>
      </c>
    </row>
    <row r="19" spans="1:4" ht="15">
      <c r="A19" s="87" t="s">
        <v>230</v>
      </c>
      <c r="B19" s="85">
        <v>1570</v>
      </c>
      <c r="C19" s="85">
        <v>1570</v>
      </c>
      <c r="D19" s="89">
        <v>1120</v>
      </c>
    </row>
    <row r="20" spans="1:4" ht="15">
      <c r="A20" s="87" t="s">
        <v>231</v>
      </c>
      <c r="B20" s="85">
        <v>2564</v>
      </c>
      <c r="C20" s="85">
        <v>2564</v>
      </c>
      <c r="D20" s="89">
        <v>2350</v>
      </c>
    </row>
    <row r="21" spans="1:4" ht="15.75">
      <c r="A21" s="87" t="s">
        <v>232</v>
      </c>
      <c r="B21" s="85">
        <v>6400</v>
      </c>
      <c r="C21" s="85">
        <v>6400</v>
      </c>
      <c r="D21" s="88">
        <v>0</v>
      </c>
    </row>
    <row r="22" spans="1:4" ht="15">
      <c r="A22" s="87" t="s">
        <v>344</v>
      </c>
      <c r="B22" s="85"/>
      <c r="C22" s="85">
        <v>620</v>
      </c>
      <c r="D22" s="89">
        <v>620</v>
      </c>
    </row>
    <row r="23" spans="1:4" ht="15">
      <c r="A23" s="87" t="s">
        <v>345</v>
      </c>
      <c r="B23" s="85"/>
      <c r="C23" s="85">
        <v>140</v>
      </c>
      <c r="D23" s="89">
        <v>139</v>
      </c>
    </row>
    <row r="24" spans="1:4" ht="15.75">
      <c r="A24" s="90" t="s">
        <v>10</v>
      </c>
      <c r="B24" s="91">
        <f>SUM(B11:B21)</f>
        <v>22376</v>
      </c>
      <c r="C24" s="91">
        <f>SUM(C11:C23)</f>
        <v>23332</v>
      </c>
      <c r="D24" s="88">
        <f>SUM(D11:D23)</f>
        <v>15013</v>
      </c>
    </row>
    <row r="25" spans="1:4" ht="15">
      <c r="A25" s="81"/>
      <c r="B25" s="81"/>
      <c r="C25" s="82"/>
      <c r="D25" s="82"/>
    </row>
    <row r="26" spans="1:4" ht="15">
      <c r="A26" s="81"/>
      <c r="B26" s="81"/>
      <c r="C26" s="82"/>
      <c r="D26" s="82"/>
    </row>
    <row r="27" spans="1:4" ht="15">
      <c r="A27" s="81"/>
      <c r="B27" s="81"/>
      <c r="C27" s="82"/>
      <c r="D27" s="82"/>
    </row>
    <row r="28" spans="1:4" ht="15">
      <c r="A28" s="81"/>
      <c r="B28" s="81"/>
      <c r="C28" s="82"/>
      <c r="D28" s="82"/>
    </row>
    <row r="29" spans="1:4" ht="15">
      <c r="A29" s="81"/>
      <c r="B29" s="81"/>
      <c r="C29" s="92"/>
      <c r="D29" s="92"/>
    </row>
    <row r="30" spans="1:4" ht="15.75">
      <c r="A30" s="75" t="s">
        <v>233</v>
      </c>
      <c r="B30" s="81"/>
      <c r="C30" s="92"/>
      <c r="D30" s="92"/>
    </row>
    <row r="31" spans="1:4" ht="15.75">
      <c r="A31" s="81"/>
      <c r="B31" s="81"/>
      <c r="C31" s="93"/>
      <c r="D31" s="93"/>
    </row>
    <row r="32" spans="1:4" ht="15.75">
      <c r="A32" s="82" t="s">
        <v>102</v>
      </c>
      <c r="B32" s="147" t="s">
        <v>223</v>
      </c>
      <c r="C32" s="164"/>
      <c r="D32" s="165"/>
    </row>
    <row r="33" spans="1:4" ht="15.75">
      <c r="A33" s="82"/>
      <c r="B33" s="83" t="s">
        <v>11</v>
      </c>
      <c r="C33" s="30" t="s">
        <v>12</v>
      </c>
      <c r="D33" s="30" t="s">
        <v>13</v>
      </c>
    </row>
    <row r="34" spans="1:5" ht="15">
      <c r="A34" s="84" t="s">
        <v>234</v>
      </c>
      <c r="B34" s="85">
        <v>600</v>
      </c>
      <c r="C34" s="85">
        <v>600</v>
      </c>
      <c r="D34" s="86">
        <v>150</v>
      </c>
      <c r="E34" t="s">
        <v>247</v>
      </c>
    </row>
    <row r="35" spans="1:5" ht="15">
      <c r="A35" s="84" t="s">
        <v>229</v>
      </c>
      <c r="B35" s="85">
        <v>6754</v>
      </c>
      <c r="C35" s="85">
        <v>6754</v>
      </c>
      <c r="D35" s="86">
        <v>6307</v>
      </c>
      <c r="E35" t="s">
        <v>247</v>
      </c>
    </row>
    <row r="36" spans="1:4" ht="15">
      <c r="A36" s="84" t="s">
        <v>235</v>
      </c>
      <c r="B36" s="85">
        <v>1055</v>
      </c>
      <c r="C36" s="85">
        <v>295</v>
      </c>
      <c r="D36" s="86">
        <v>294</v>
      </c>
    </row>
    <row r="37" spans="1:5" ht="15">
      <c r="A37" s="84" t="s">
        <v>236</v>
      </c>
      <c r="B37" s="85">
        <v>100</v>
      </c>
      <c r="C37" s="85">
        <v>100</v>
      </c>
      <c r="D37" s="86">
        <v>40</v>
      </c>
      <c r="E37" t="s">
        <v>247</v>
      </c>
    </row>
    <row r="38" spans="1:4" ht="15">
      <c r="A38" s="84" t="s">
        <v>237</v>
      </c>
      <c r="B38" s="85">
        <v>1092</v>
      </c>
      <c r="C38" s="85">
        <v>1092</v>
      </c>
      <c r="D38" s="86"/>
    </row>
    <row r="39" spans="1:5" ht="15">
      <c r="A39" s="87" t="s">
        <v>231</v>
      </c>
      <c r="B39" s="85">
        <v>3205</v>
      </c>
      <c r="C39" s="85">
        <v>3205</v>
      </c>
      <c r="D39" s="86">
        <v>3012</v>
      </c>
      <c r="E39" t="s">
        <v>247</v>
      </c>
    </row>
    <row r="40" spans="1:5" ht="15">
      <c r="A40" s="87" t="s">
        <v>238</v>
      </c>
      <c r="B40" s="85">
        <v>1570</v>
      </c>
      <c r="C40" s="85">
        <v>1570</v>
      </c>
      <c r="D40" s="86">
        <v>1120</v>
      </c>
      <c r="E40" t="s">
        <v>247</v>
      </c>
    </row>
    <row r="41" spans="1:4" ht="15">
      <c r="A41" s="87" t="s">
        <v>239</v>
      </c>
      <c r="B41" s="85">
        <v>8000</v>
      </c>
      <c r="C41" s="85">
        <v>8000</v>
      </c>
      <c r="D41" s="86">
        <v>0</v>
      </c>
    </row>
    <row r="42" spans="1:5" ht="15">
      <c r="A42" s="87" t="s">
        <v>269</v>
      </c>
      <c r="B42" s="85"/>
      <c r="C42" s="85">
        <v>140</v>
      </c>
      <c r="D42" s="86">
        <v>140</v>
      </c>
      <c r="E42" t="s">
        <v>247</v>
      </c>
    </row>
    <row r="43" spans="1:4" ht="15">
      <c r="A43" s="87" t="s">
        <v>344</v>
      </c>
      <c r="B43" s="85"/>
      <c r="C43" s="85">
        <v>620</v>
      </c>
      <c r="D43" s="86">
        <v>620</v>
      </c>
    </row>
    <row r="44" spans="1:4" ht="15">
      <c r="A44" s="87"/>
      <c r="B44" s="85"/>
      <c r="C44" s="85"/>
      <c r="D44" s="86"/>
    </row>
    <row r="45" spans="1:4" ht="15.75">
      <c r="A45" s="90" t="s">
        <v>10</v>
      </c>
      <c r="B45" s="91">
        <f>SUM(B34:B41)</f>
        <v>22376</v>
      </c>
      <c r="C45" s="91">
        <f>SUM(C34:C43)</f>
        <v>22376</v>
      </c>
      <c r="D45" s="88">
        <f>SUM(D34:D43)</f>
        <v>11683</v>
      </c>
    </row>
    <row r="46" spans="3:4" ht="15">
      <c r="C46" s="82"/>
      <c r="D46" s="82"/>
    </row>
  </sheetData>
  <mergeCells count="3">
    <mergeCell ref="C2:D2"/>
    <mergeCell ref="B9:D9"/>
    <mergeCell ref="B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4">
      <selection activeCell="AA18" sqref="AA18"/>
    </sheetView>
  </sheetViews>
  <sheetFormatPr defaultColWidth="9.140625" defaultRowHeight="21" customHeight="1"/>
  <cols>
    <col min="1" max="1" width="34.28125" style="0" customWidth="1"/>
  </cols>
  <sheetData>
    <row r="1" spans="1:4" ht="21" customHeight="1">
      <c r="A1" s="4" t="s">
        <v>152</v>
      </c>
      <c r="B1" s="4"/>
      <c r="C1" s="4"/>
      <c r="D1" s="4"/>
    </row>
    <row r="2" spans="1:4" ht="31.5" customHeight="1">
      <c r="A2" s="148" t="s">
        <v>353</v>
      </c>
      <c r="B2" s="148"/>
      <c r="C2" s="148"/>
      <c r="D2" s="148"/>
    </row>
    <row r="4" spans="1:4" ht="21" customHeight="1">
      <c r="A4" s="59" t="s">
        <v>153</v>
      </c>
      <c r="B4" s="163" t="s">
        <v>154</v>
      </c>
      <c r="C4" s="164"/>
      <c r="D4" s="165"/>
    </row>
    <row r="5" spans="1:4" ht="21" customHeight="1">
      <c r="A5" s="65" t="s">
        <v>102</v>
      </c>
      <c r="B5" s="30" t="s">
        <v>11</v>
      </c>
      <c r="C5" s="30" t="s">
        <v>12</v>
      </c>
      <c r="D5" s="30" t="s">
        <v>13</v>
      </c>
    </row>
    <row r="6" spans="1:4" ht="21" customHeight="1">
      <c r="A6" s="41" t="s">
        <v>155</v>
      </c>
      <c r="B6" s="31">
        <v>8389</v>
      </c>
      <c r="C6" s="31">
        <v>8929</v>
      </c>
      <c r="D6" s="29">
        <v>8649</v>
      </c>
    </row>
    <row r="7" spans="1:4" ht="21" customHeight="1">
      <c r="A7" s="41" t="s">
        <v>156</v>
      </c>
      <c r="B7" s="31">
        <v>26084</v>
      </c>
      <c r="C7" s="31">
        <v>29627</v>
      </c>
      <c r="D7" s="29">
        <v>28288</v>
      </c>
    </row>
    <row r="8" spans="1:4" ht="21" customHeight="1">
      <c r="A8" s="41" t="s">
        <v>157</v>
      </c>
      <c r="B8" s="31">
        <v>69339</v>
      </c>
      <c r="C8" s="29">
        <v>77855</v>
      </c>
      <c r="D8" s="29">
        <v>77855</v>
      </c>
    </row>
    <row r="9" spans="1:4" ht="21" customHeight="1">
      <c r="A9" s="41" t="s">
        <v>158</v>
      </c>
      <c r="B9" s="31">
        <v>28162</v>
      </c>
      <c r="C9" s="31">
        <v>29390</v>
      </c>
      <c r="D9" s="29">
        <v>21144</v>
      </c>
    </row>
    <row r="10" spans="1:4" ht="21" customHeight="1">
      <c r="A10" s="41" t="s">
        <v>132</v>
      </c>
      <c r="B10" s="31">
        <v>39314</v>
      </c>
      <c r="C10" s="31">
        <v>32731</v>
      </c>
      <c r="D10" s="29">
        <v>5047</v>
      </c>
    </row>
    <row r="11" spans="1:4" ht="21" customHeight="1">
      <c r="A11" s="41"/>
      <c r="B11" s="31"/>
      <c r="C11" s="31">
        <v>5284</v>
      </c>
      <c r="D11" s="29">
        <v>5284</v>
      </c>
    </row>
    <row r="12" spans="1:4" ht="21" customHeight="1">
      <c r="A12" s="41" t="s">
        <v>159</v>
      </c>
      <c r="B12" s="31">
        <v>4808</v>
      </c>
      <c r="C12" s="31">
        <v>4808</v>
      </c>
      <c r="D12" s="29">
        <v>4808</v>
      </c>
    </row>
    <row r="13" spans="1:4" ht="21" customHeight="1">
      <c r="A13" s="41" t="s">
        <v>246</v>
      </c>
      <c r="B13" s="31"/>
      <c r="C13" s="31"/>
      <c r="D13" s="29">
        <v>1857</v>
      </c>
    </row>
    <row r="14" spans="1:4" ht="21" customHeight="1">
      <c r="A14" s="65" t="s">
        <v>160</v>
      </c>
      <c r="B14" s="32">
        <f>SUM(B6:B12)</f>
        <v>176096</v>
      </c>
      <c r="C14" s="32">
        <f>SUM(C6:C13)</f>
        <v>188624</v>
      </c>
      <c r="D14" s="33">
        <f>SUM(D6:D13)</f>
        <v>152932</v>
      </c>
    </row>
    <row r="15" spans="1:4" ht="21" customHeight="1">
      <c r="A15" s="41" t="s">
        <v>62</v>
      </c>
      <c r="B15" s="31">
        <v>81619</v>
      </c>
      <c r="C15" s="29">
        <v>88172</v>
      </c>
      <c r="D15" s="29">
        <v>80887</v>
      </c>
    </row>
    <row r="16" spans="1:4" ht="21" customHeight="1">
      <c r="A16" s="41" t="s">
        <v>161</v>
      </c>
      <c r="B16" s="31">
        <v>22461</v>
      </c>
      <c r="C16" s="29">
        <v>22605</v>
      </c>
      <c r="D16" s="29">
        <v>20661</v>
      </c>
    </row>
    <row r="17" spans="1:4" ht="21" customHeight="1">
      <c r="A17" s="41" t="s">
        <v>6</v>
      </c>
      <c r="B17" s="31">
        <v>56572</v>
      </c>
      <c r="C17" s="29">
        <v>56928</v>
      </c>
      <c r="D17" s="29">
        <v>39624</v>
      </c>
    </row>
    <row r="18" spans="1:4" ht="21" customHeight="1">
      <c r="A18" s="41" t="s">
        <v>162</v>
      </c>
      <c r="B18" s="31">
        <v>4954</v>
      </c>
      <c r="C18" s="29">
        <v>5676</v>
      </c>
      <c r="D18" s="29">
        <v>4876</v>
      </c>
    </row>
    <row r="19" spans="1:4" ht="21" customHeight="1">
      <c r="A19" s="41" t="s">
        <v>163</v>
      </c>
      <c r="B19" s="31">
        <v>10490</v>
      </c>
      <c r="C19" s="29">
        <v>12418</v>
      </c>
      <c r="D19" s="29">
        <v>11721</v>
      </c>
    </row>
    <row r="20" spans="1:4" ht="21" customHeight="1">
      <c r="A20" s="41" t="s">
        <v>266</v>
      </c>
      <c r="B20" s="31"/>
      <c r="C20" s="29"/>
      <c r="D20" s="29"/>
    </row>
    <row r="21" spans="1:4" ht="21" customHeight="1">
      <c r="A21" s="41" t="s">
        <v>354</v>
      </c>
      <c r="B21" s="31"/>
      <c r="C21" s="29">
        <v>5047</v>
      </c>
      <c r="D21" s="29">
        <v>5047</v>
      </c>
    </row>
    <row r="22" spans="1:4" ht="21" customHeight="1">
      <c r="A22" s="65" t="s">
        <v>164</v>
      </c>
      <c r="B22" s="32">
        <f>SUM(B15:B19)</f>
        <v>176096</v>
      </c>
      <c r="C22" s="33">
        <f>SUM(C15:C21)</f>
        <v>190846</v>
      </c>
      <c r="D22" s="33">
        <f>SUM(D15:D21)</f>
        <v>162816</v>
      </c>
    </row>
    <row r="23" spans="1:2" ht="21" customHeight="1">
      <c r="A23" s="7"/>
      <c r="B23" s="7"/>
    </row>
    <row r="24" spans="1:2" ht="21" customHeight="1">
      <c r="A24" s="149" t="s">
        <v>165</v>
      </c>
      <c r="B24" s="149"/>
    </row>
    <row r="25" spans="1:2" ht="21" customHeight="1">
      <c r="A25" s="66"/>
      <c r="B25" s="66"/>
    </row>
    <row r="26" spans="1:4" ht="21" customHeight="1">
      <c r="A26" s="33" t="s">
        <v>102</v>
      </c>
      <c r="B26" s="30" t="s">
        <v>11</v>
      </c>
      <c r="C26" s="30" t="s">
        <v>12</v>
      </c>
      <c r="D26" s="30" t="s">
        <v>13</v>
      </c>
    </row>
    <row r="27" spans="1:4" ht="21" customHeight="1">
      <c r="A27" s="29" t="s">
        <v>166</v>
      </c>
      <c r="B27" s="29">
        <v>6246</v>
      </c>
      <c r="C27" s="29">
        <v>6702</v>
      </c>
      <c r="D27" s="29">
        <v>2721</v>
      </c>
    </row>
    <row r="28" spans="1:4" ht="21" customHeight="1">
      <c r="A28" s="29" t="s">
        <v>167</v>
      </c>
      <c r="B28" s="31">
        <v>14180</v>
      </c>
      <c r="C28" s="31">
        <v>14680</v>
      </c>
      <c r="D28" s="29">
        <v>10342</v>
      </c>
    </row>
    <row r="29" spans="1:4" ht="21" customHeight="1">
      <c r="A29" s="29" t="s">
        <v>168</v>
      </c>
      <c r="B29" s="31">
        <v>1950</v>
      </c>
      <c r="C29" s="31">
        <v>1950</v>
      </c>
      <c r="D29" s="29">
        <v>1950</v>
      </c>
    </row>
    <row r="30" spans="1:4" ht="21" customHeight="1">
      <c r="A30" s="33" t="s">
        <v>169</v>
      </c>
      <c r="B30" s="32">
        <f>SUM(B27:B29)</f>
        <v>22376</v>
      </c>
      <c r="C30" s="33">
        <f>SUM(C27:C29)</f>
        <v>23332</v>
      </c>
      <c r="D30" s="33">
        <f>SUM(D27:D29)</f>
        <v>15013</v>
      </c>
    </row>
    <row r="31" spans="1:4" ht="21" customHeight="1">
      <c r="A31" s="29" t="s">
        <v>66</v>
      </c>
      <c r="B31" s="31">
        <v>21776</v>
      </c>
      <c r="C31" s="31">
        <v>21776</v>
      </c>
      <c r="D31" s="29">
        <v>11535</v>
      </c>
    </row>
    <row r="32" spans="1:4" ht="21" customHeight="1">
      <c r="A32" s="29" t="s">
        <v>170</v>
      </c>
      <c r="B32" s="31">
        <v>600</v>
      </c>
      <c r="C32" s="31">
        <v>600</v>
      </c>
      <c r="D32" s="29">
        <v>150</v>
      </c>
    </row>
    <row r="33" spans="1:4" ht="21" customHeight="1">
      <c r="A33" s="33" t="s">
        <v>171</v>
      </c>
      <c r="B33" s="32">
        <f>SUM(B31:B32)</f>
        <v>22376</v>
      </c>
      <c r="C33" s="32">
        <f>SUM(C31:C32)</f>
        <v>22376</v>
      </c>
      <c r="D33" s="33">
        <f>SUM(D31:D32)</f>
        <v>11685</v>
      </c>
    </row>
    <row r="34" spans="1:4" ht="21" customHeight="1">
      <c r="A34" s="33" t="s">
        <v>172</v>
      </c>
      <c r="B34" s="32">
        <f>B14+B30</f>
        <v>198472</v>
      </c>
      <c r="C34" s="32">
        <f>C14+C30</f>
        <v>211956</v>
      </c>
      <c r="D34" s="32">
        <f>D14+D30</f>
        <v>167945</v>
      </c>
    </row>
    <row r="35" spans="1:4" ht="21" customHeight="1">
      <c r="A35" s="33" t="s">
        <v>173</v>
      </c>
      <c r="B35" s="32">
        <f>B22+B33</f>
        <v>198472</v>
      </c>
      <c r="C35" s="32">
        <f>C22+C33</f>
        <v>213222</v>
      </c>
      <c r="D35" s="32">
        <f>D22+D33</f>
        <v>174501</v>
      </c>
    </row>
  </sheetData>
  <mergeCells count="3">
    <mergeCell ref="A2:D2"/>
    <mergeCell ref="B4:D4"/>
    <mergeCell ref="A24:B2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4" sqref="G4"/>
    </sheetView>
  </sheetViews>
  <sheetFormatPr defaultColWidth="9.140625" defaultRowHeight="21.75" customHeight="1"/>
  <cols>
    <col min="1" max="1" width="40.140625" style="0" customWidth="1"/>
  </cols>
  <sheetData>
    <row r="1" spans="1:4" ht="21.75" customHeight="1">
      <c r="A1" s="150" t="s">
        <v>272</v>
      </c>
      <c r="B1" s="150"/>
      <c r="C1" s="175" t="s">
        <v>267</v>
      </c>
      <c r="D1" s="175"/>
    </row>
    <row r="2" spans="1:4" ht="21.75" customHeight="1">
      <c r="A2" s="151" t="s">
        <v>270</v>
      </c>
      <c r="B2" s="152"/>
      <c r="C2" s="152"/>
      <c r="D2" s="152"/>
    </row>
    <row r="3" spans="1:4" ht="21.75" customHeight="1">
      <c r="A3" s="173" t="s">
        <v>248</v>
      </c>
      <c r="B3" s="174"/>
      <c r="C3" s="174"/>
      <c r="D3" s="174"/>
    </row>
    <row r="4" spans="1:4" ht="21.75" customHeight="1">
      <c r="A4" s="95" t="s">
        <v>102</v>
      </c>
      <c r="B4" s="96" t="s">
        <v>249</v>
      </c>
      <c r="C4" s="96" t="s">
        <v>250</v>
      </c>
      <c r="D4" s="96" t="s">
        <v>251</v>
      </c>
    </row>
    <row r="5" spans="1:4" ht="21.75" customHeight="1">
      <c r="A5" s="97" t="s">
        <v>252</v>
      </c>
      <c r="B5" s="98">
        <v>21866</v>
      </c>
      <c r="C5" s="98">
        <v>21866</v>
      </c>
      <c r="D5" s="98">
        <v>19716</v>
      </c>
    </row>
    <row r="6" spans="1:4" ht="21.75" customHeight="1">
      <c r="A6" s="99" t="s">
        <v>253</v>
      </c>
      <c r="B6" s="100">
        <v>3042</v>
      </c>
      <c r="C6" s="100">
        <v>3042</v>
      </c>
      <c r="D6" s="98">
        <v>3042</v>
      </c>
    </row>
    <row r="7" spans="1:4" ht="21.75" customHeight="1">
      <c r="A7" s="99" t="s">
        <v>254</v>
      </c>
      <c r="B7" s="100">
        <v>16942</v>
      </c>
      <c r="C7" s="100">
        <v>16942</v>
      </c>
      <c r="D7" s="98">
        <v>14790</v>
      </c>
    </row>
    <row r="8" spans="1:4" ht="21.75" customHeight="1">
      <c r="A8" s="99" t="s">
        <v>255</v>
      </c>
      <c r="B8" s="100">
        <v>1882</v>
      </c>
      <c r="C8" s="100">
        <v>1882</v>
      </c>
      <c r="D8" s="98">
        <v>1884</v>
      </c>
    </row>
    <row r="9" spans="1:4" ht="21.75" customHeight="1">
      <c r="A9" s="99" t="s">
        <v>256</v>
      </c>
      <c r="B9" s="100">
        <v>0</v>
      </c>
      <c r="C9" s="100">
        <v>1180</v>
      </c>
      <c r="D9" s="98">
        <v>1180</v>
      </c>
    </row>
    <row r="10" spans="1:4" ht="21.75" customHeight="1">
      <c r="A10" s="99" t="s">
        <v>271</v>
      </c>
      <c r="B10" s="100"/>
      <c r="C10" s="100">
        <v>86</v>
      </c>
      <c r="D10" s="98">
        <v>86</v>
      </c>
    </row>
    <row r="11" spans="1:4" ht="21.75" customHeight="1">
      <c r="A11" s="99" t="s">
        <v>257</v>
      </c>
      <c r="B11" s="100"/>
      <c r="C11" s="100"/>
      <c r="D11" s="98">
        <v>2</v>
      </c>
    </row>
    <row r="12" spans="1:4" ht="21.75" customHeight="1">
      <c r="A12" s="101" t="s">
        <v>10</v>
      </c>
      <c r="B12" s="102">
        <v>21866</v>
      </c>
      <c r="C12" s="102">
        <f>SUM(C5+C9+C11+C10)</f>
        <v>23132</v>
      </c>
      <c r="D12" s="102">
        <f>SUM(D5+D9+D11+D10)</f>
        <v>20984</v>
      </c>
    </row>
    <row r="15" spans="1:4" ht="21.75" customHeight="1">
      <c r="A15" s="75" t="s">
        <v>258</v>
      </c>
      <c r="B15" s="103"/>
      <c r="C15" s="103"/>
      <c r="D15" s="103"/>
    </row>
    <row r="17" spans="1:4" ht="21.75" customHeight="1">
      <c r="A17" s="85"/>
      <c r="B17" s="104" t="s">
        <v>11</v>
      </c>
      <c r="C17" s="104" t="s">
        <v>12</v>
      </c>
      <c r="D17" s="104" t="s">
        <v>13</v>
      </c>
    </row>
    <row r="18" spans="1:4" ht="21.75" customHeight="1">
      <c r="A18" s="105" t="s">
        <v>259</v>
      </c>
      <c r="B18" s="106">
        <v>13218</v>
      </c>
      <c r="C18" s="106">
        <v>13827</v>
      </c>
      <c r="D18" s="106">
        <v>13541</v>
      </c>
    </row>
    <row r="19" spans="1:4" ht="21.75" customHeight="1">
      <c r="A19" s="85" t="s">
        <v>260</v>
      </c>
      <c r="B19" s="107">
        <v>10912</v>
      </c>
      <c r="C19" s="107">
        <v>10989</v>
      </c>
      <c r="D19" s="107">
        <v>10972</v>
      </c>
    </row>
    <row r="20" spans="1:4" ht="21.75" customHeight="1">
      <c r="A20" s="85" t="s">
        <v>261</v>
      </c>
      <c r="B20" s="107">
        <v>2306</v>
      </c>
      <c r="C20" s="107">
        <v>2306</v>
      </c>
      <c r="D20" s="107">
        <v>1919</v>
      </c>
    </row>
    <row r="21" spans="1:4" ht="21.75" customHeight="1">
      <c r="A21" s="85" t="s">
        <v>262</v>
      </c>
      <c r="B21" s="107"/>
      <c r="C21" s="107">
        <v>532</v>
      </c>
      <c r="D21" s="107">
        <v>650</v>
      </c>
    </row>
    <row r="22" spans="1:4" ht="21.75" customHeight="1">
      <c r="A22" s="85" t="s">
        <v>263</v>
      </c>
      <c r="B22" s="107">
        <v>3322</v>
      </c>
      <c r="C22" s="107">
        <v>3466</v>
      </c>
      <c r="D22" s="107">
        <v>3558</v>
      </c>
    </row>
    <row r="23" spans="1:4" ht="21.75" customHeight="1">
      <c r="A23" s="85" t="s">
        <v>264</v>
      </c>
      <c r="B23" s="107">
        <v>5326</v>
      </c>
      <c r="C23" s="107">
        <v>5477</v>
      </c>
      <c r="D23" s="107">
        <v>3629</v>
      </c>
    </row>
    <row r="24" spans="1:4" ht="21.75" customHeight="1">
      <c r="A24" s="85" t="s">
        <v>265</v>
      </c>
      <c r="B24" s="107"/>
      <c r="C24" s="107">
        <v>362</v>
      </c>
      <c r="D24" s="107">
        <v>362</v>
      </c>
    </row>
    <row r="25" spans="1:4" ht="21.75" customHeight="1">
      <c r="A25" s="85" t="s">
        <v>266</v>
      </c>
      <c r="B25" s="107"/>
      <c r="C25" s="107"/>
      <c r="D25" s="107">
        <v>-289</v>
      </c>
    </row>
    <row r="26" spans="1:4" ht="21.75" customHeight="1">
      <c r="A26" s="101" t="s">
        <v>10</v>
      </c>
      <c r="B26" s="102">
        <v>21866</v>
      </c>
      <c r="C26" s="102">
        <f>SUM(C18+C22+C23+C24)</f>
        <v>23132</v>
      </c>
      <c r="D26" s="102">
        <f>SUM(D18+D22+D23+D24+D25)</f>
        <v>20801</v>
      </c>
    </row>
  </sheetData>
  <mergeCells count="4">
    <mergeCell ref="A1:B1"/>
    <mergeCell ref="A2:D2"/>
    <mergeCell ref="A3:D3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privát</dc:creator>
  <cp:keywords/>
  <dc:description/>
  <cp:lastModifiedBy>user</cp:lastModifiedBy>
  <cp:lastPrinted>2011-06-23T08:52:14Z</cp:lastPrinted>
  <dcterms:created xsi:type="dcterms:W3CDTF">2010-11-04T07:03:40Z</dcterms:created>
  <dcterms:modified xsi:type="dcterms:W3CDTF">2011-08-02T07:05:30Z</dcterms:modified>
  <cp:category/>
  <cp:version/>
  <cp:contentType/>
  <cp:contentStatus/>
</cp:coreProperties>
</file>