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8445" activeTab="0"/>
  </bookViews>
  <sheets>
    <sheet name="Felhalm egyensúly" sheetId="1" r:id="rId1"/>
    <sheet name="Társ szoc juttatás" sheetId="2" r:id="rId2"/>
    <sheet name="Kiadás" sheetId="3" r:id="rId3"/>
    <sheet name="körj." sheetId="4" r:id="rId4"/>
    <sheet name="Szakfel kiadás" sheetId="5" r:id="rId5"/>
    <sheet name="iskola bevétel" sheetId="6" r:id="rId6"/>
    <sheet name="Mérleg" sheetId="7" r:id="rId7"/>
    <sheet name="Bev. forr. össz." sheetId="8" r:id="rId8"/>
    <sheet name="Falugondnok" sheetId="9" r:id="rId9"/>
    <sheet name="Bev önk" sheetId="10" r:id="rId10"/>
    <sheet name="Iskola kiadás átk." sheetId="11" r:id="rId11"/>
    <sheet name="Kiadás címenként kiem előír." sheetId="12" r:id="rId12"/>
    <sheet name="isk szakfel" sheetId="13" r:id="rId13"/>
    <sheet name=" Önk.BEv szakfel." sheetId="14" r:id="rId14"/>
    <sheet name="bev szakfel kiemelt előír." sheetId="15" r:id="rId15"/>
    <sheet name="Likvidterv" sheetId="16" r:id="rId16"/>
    <sheet name="Közvetett támogatás" sheetId="17" r:id="rId17"/>
    <sheet name="Létszám" sheetId="18" r:id="rId18"/>
    <sheet name="bevételek" sheetId="19" r:id="rId19"/>
  </sheets>
  <definedNames>
    <definedName name="_xlnm.Print_Area" localSheetId="2">'Kiadás'!$A$1:$B$400</definedName>
  </definedNames>
  <calcPr fullCalcOnLoad="1"/>
</workbook>
</file>

<file path=xl/sharedStrings.xml><?xml version="1.0" encoding="utf-8"?>
<sst xmlns="http://schemas.openxmlformats.org/spreadsheetml/2006/main" count="1330" uniqueCount="753">
  <si>
    <t>Felhalmozási mérleg</t>
  </si>
  <si>
    <t xml:space="preserve">Felhalmozási bevételek </t>
  </si>
  <si>
    <t>Megnevezés</t>
  </si>
  <si>
    <t>E</t>
  </si>
  <si>
    <t>Törlesztés</t>
  </si>
  <si>
    <t>Felhalm. Átvétel váll.</t>
  </si>
  <si>
    <t>Orvosi rendelő felújítása</t>
  </si>
  <si>
    <t>Összesen</t>
  </si>
  <si>
    <t>Felhalmozási kiadások</t>
  </si>
  <si>
    <t>2011 évi pénzmaradvány</t>
  </si>
  <si>
    <t>Orvosi renedelő akadálymentesítési pályázat</t>
  </si>
  <si>
    <t>Telek alakítás sportpálya környezete</t>
  </si>
  <si>
    <t>6. sz. melléklet</t>
  </si>
  <si>
    <t>Társadalom és szociálpolitikai juttatások Sümegcsehi Önkormányzat</t>
  </si>
  <si>
    <t>Szakfeladat</t>
  </si>
  <si>
    <t>adatok e Ft-ban</t>
  </si>
  <si>
    <t>882-122 Átmeneti segély</t>
  </si>
  <si>
    <t>Átmeneti segély</t>
  </si>
  <si>
    <t>882-117 Rendszeres gyermek védelmi</t>
  </si>
  <si>
    <t>Rendszeres gyermek védelmi</t>
  </si>
  <si>
    <t>882-124 Rendkivüli gyermekvédelmi</t>
  </si>
  <si>
    <t xml:space="preserve"> Rendkivüli gyermekvédelmi</t>
  </si>
  <si>
    <t>882-129 Egyéb pénzbeli szoc ell.</t>
  </si>
  <si>
    <t>Átmeneti szoc segély (idösek napja)</t>
  </si>
  <si>
    <t xml:space="preserve">Átmeneti szoc segély </t>
  </si>
  <si>
    <t>882-202 Közgyógyellátás</t>
  </si>
  <si>
    <t xml:space="preserve"> Közgyógyellátás</t>
  </si>
  <si>
    <t>882-125 Mozgáskorlátozottak támogatása</t>
  </si>
  <si>
    <t>Mozgáskorlátozottak támogatása</t>
  </si>
  <si>
    <t>882-123 Temetési segély</t>
  </si>
  <si>
    <t>Temetési segély</t>
  </si>
  <si>
    <t>882-118 Kiegészítő gyermekvédelmi</t>
  </si>
  <si>
    <t>Tankönyv támogatás</t>
  </si>
  <si>
    <t>Ápolási díj</t>
  </si>
  <si>
    <t>Járulék</t>
  </si>
  <si>
    <t>882-112 Időskorúak járadéka</t>
  </si>
  <si>
    <t>Időskorúak járadéka</t>
  </si>
  <si>
    <t>882-113 Lakásfenntartási támogatás</t>
  </si>
  <si>
    <t>Lakásfenntartási támogatás</t>
  </si>
  <si>
    <t>882-11 Rendszeres szociális segély</t>
  </si>
  <si>
    <t>Rendszeres szociális segély</t>
  </si>
  <si>
    <t>RÁT</t>
  </si>
  <si>
    <t>882-119 Óvodáztatási támogatás</t>
  </si>
  <si>
    <t>Óvodáztatási támogatás</t>
  </si>
  <si>
    <t>Társadalom és szociálpolitikai juttatás összesen</t>
  </si>
  <si>
    <t>2. melléklet</t>
  </si>
  <si>
    <t>BEVÉTELEK</t>
  </si>
  <si>
    <t>Adatok e Ft-ban</t>
  </si>
  <si>
    <t>1.</t>
  </si>
  <si>
    <t>2.1</t>
  </si>
  <si>
    <t>3.</t>
  </si>
  <si>
    <t>SZJA</t>
  </si>
  <si>
    <t>3.1</t>
  </si>
  <si>
    <t>SZJA átengedett része</t>
  </si>
  <si>
    <t>3.2</t>
  </si>
  <si>
    <t>SZJA kiegészítés</t>
  </si>
  <si>
    <t>4.</t>
  </si>
  <si>
    <t>Pénzbeli szociális juttatások</t>
  </si>
  <si>
    <t>5.</t>
  </si>
  <si>
    <t>6.</t>
  </si>
  <si>
    <t>Iskolai normatíva összesen:</t>
  </si>
  <si>
    <t>6.1</t>
  </si>
  <si>
    <t>Óvodai nevelés 8 hónap</t>
  </si>
  <si>
    <t>6.2</t>
  </si>
  <si>
    <t>Óvodai nevelés 4 hónap</t>
  </si>
  <si>
    <t>6.3</t>
  </si>
  <si>
    <t>Ált isk. 1-2 évf. 8 hónap</t>
  </si>
  <si>
    <t>6.4</t>
  </si>
  <si>
    <t>Ált isk.3 évf. 8 hónap</t>
  </si>
  <si>
    <t>6.5</t>
  </si>
  <si>
    <t>Ált isk. 4 évf. 8 hónap</t>
  </si>
  <si>
    <t>6.6</t>
  </si>
  <si>
    <t>Ált isk. 5-6 évf. 8 hónap</t>
  </si>
  <si>
    <t>6.7</t>
  </si>
  <si>
    <t>Ált isk. 7-8 évf. 8 hónap</t>
  </si>
  <si>
    <t>6.8</t>
  </si>
  <si>
    <t>Ált isk. 1-2 évf. 4 hónap</t>
  </si>
  <si>
    <t>6.9</t>
  </si>
  <si>
    <t>Ált isk.3 évf. 4 hónap</t>
  </si>
  <si>
    <t>6.10</t>
  </si>
  <si>
    <t>Ált isk. 4 évf. 4 hónap</t>
  </si>
  <si>
    <t>6.11</t>
  </si>
  <si>
    <t>Ált isk. 5-6 évf. 4 hónap</t>
  </si>
  <si>
    <t>6.12</t>
  </si>
  <si>
    <t>Ált isk. 7-8 évf. 4 hónap</t>
  </si>
  <si>
    <t>6.13</t>
  </si>
  <si>
    <t>6.17</t>
  </si>
  <si>
    <t>SNI-s ( magántanuló) 8 hónap</t>
  </si>
  <si>
    <t>6.19</t>
  </si>
  <si>
    <t>SNI-s (beszédfogyatékos) 8 hónap</t>
  </si>
  <si>
    <t>6.20</t>
  </si>
  <si>
    <t>SNI-s (beszédfogyatékos) 4 hónap</t>
  </si>
  <si>
    <t>6.21</t>
  </si>
  <si>
    <t>SNI-s (org, okokra vissza nem vez.) 8 hónap</t>
  </si>
  <si>
    <t>6.22</t>
  </si>
  <si>
    <t>SNI-s (org, okokra vissza nem vez.) 4 hónap</t>
  </si>
  <si>
    <t>6.23</t>
  </si>
  <si>
    <t>6.24</t>
  </si>
  <si>
    <t>6.25</t>
  </si>
  <si>
    <t>6.26</t>
  </si>
  <si>
    <t>6.27</t>
  </si>
  <si>
    <t>6.28</t>
  </si>
  <si>
    <t>7.</t>
  </si>
  <si>
    <t>Szociális feladatok kieg. Támogatása</t>
  </si>
  <si>
    <t>Állami támogatás összesen:</t>
  </si>
  <si>
    <t>8.</t>
  </si>
  <si>
    <t>Működési bevétel</t>
  </si>
  <si>
    <t>8.1</t>
  </si>
  <si>
    <t>Alaptevékenységgel összefüggő bevétel (Turistaház)</t>
  </si>
  <si>
    <t>8.2</t>
  </si>
  <si>
    <t>Térítési díjak</t>
  </si>
  <si>
    <t>8.3</t>
  </si>
  <si>
    <t>Sajátos bevétel</t>
  </si>
  <si>
    <t>8.3.1</t>
  </si>
  <si>
    <t>Magánszemélyek kommunális adója</t>
  </si>
  <si>
    <t>8.3.2</t>
  </si>
  <si>
    <t>Építményadó</t>
  </si>
  <si>
    <t>8.3.3</t>
  </si>
  <si>
    <t>Iparűzési adó</t>
  </si>
  <si>
    <t>8.3.4</t>
  </si>
  <si>
    <t>Gépjárműadó</t>
  </si>
  <si>
    <t>8.4</t>
  </si>
  <si>
    <t>Továbbszámlázott szolgáltatás</t>
  </si>
  <si>
    <t>9.</t>
  </si>
  <si>
    <t>Támogatások támogatásértékű bevétel</t>
  </si>
  <si>
    <t>9.1</t>
  </si>
  <si>
    <t>Zala-Kar bejáró gyermekek</t>
  </si>
  <si>
    <t>9.2</t>
  </si>
  <si>
    <t>Mozgó könyvtár támogatása</t>
  </si>
  <si>
    <t>9.3</t>
  </si>
  <si>
    <t>Döbröce Körjegyzőség támogatása</t>
  </si>
  <si>
    <t>9.4</t>
  </si>
  <si>
    <t>Felhalmozási bevétel</t>
  </si>
  <si>
    <t>10.1</t>
  </si>
  <si>
    <t>10.2</t>
  </si>
  <si>
    <t>Orvosi rendelő( Pályázati tám)</t>
  </si>
  <si>
    <t>10.3</t>
  </si>
  <si>
    <t>Felhalm. Pénzátvétel (Aqvazala)</t>
  </si>
  <si>
    <t>10.4</t>
  </si>
  <si>
    <t>Működési hitel:</t>
  </si>
  <si>
    <t>Bevétel összesen:</t>
  </si>
  <si>
    <t>Felhal pénzmaradvány</t>
  </si>
  <si>
    <t>2.2</t>
  </si>
  <si>
    <t xml:space="preserve">Szociális étkeztetés 13x55360                                              </t>
  </si>
  <si>
    <t>Napközi 1-8 évf. 12 hónap</t>
  </si>
  <si>
    <t xml:space="preserve">Intézmányi társulás </t>
  </si>
  <si>
    <t>8.5</t>
  </si>
  <si>
    <t>Konyha bérleti díja</t>
  </si>
  <si>
    <t>Lakosságszám: 662 fő</t>
  </si>
  <si>
    <t>3 sz melléklet</t>
  </si>
  <si>
    <t>KIADÁSOK</t>
  </si>
  <si>
    <t xml:space="preserve">          841-126 Önkormányzat igazgatási tevékenység</t>
  </si>
  <si>
    <t>Összeg eFt</t>
  </si>
  <si>
    <t>Polg.mester.</t>
  </si>
  <si>
    <t>Tiszteletdíj (alpolgármester)</t>
  </si>
  <si>
    <t>Képviselők tiszteletdíja:</t>
  </si>
  <si>
    <t xml:space="preserve">Cafetéria </t>
  </si>
  <si>
    <t>Személyi juttatás összesen:</t>
  </si>
  <si>
    <t>Munkaadót terhelő járulékok összesen:</t>
  </si>
  <si>
    <t>Szakmai továbbképzés</t>
  </si>
  <si>
    <t>Irodaszer, nyomtatvány</t>
  </si>
  <si>
    <t>Szakmai anyag</t>
  </si>
  <si>
    <t>Egyéb készlet (tisztítószer, bútor, text., karb.anyag)</t>
  </si>
  <si>
    <t>Telefondíj</t>
  </si>
  <si>
    <t>Egyéb üzemelt. célú fenntartási szolgáltatás</t>
  </si>
  <si>
    <t>Karbantartás</t>
  </si>
  <si>
    <t>ÁFA</t>
  </si>
  <si>
    <t>Egyéb kiadás (falunap, idősek napja, szüreti felv.)</t>
  </si>
  <si>
    <t>Pénzügyi szolgáltatások</t>
  </si>
  <si>
    <t>Adók, kamat, egyéb befiz.(pályázati díj,biztosítás)</t>
  </si>
  <si>
    <t>Továbbszámlázott szoltáltatás ÁH-belülre</t>
  </si>
  <si>
    <t>Továbbszámlázott szoltáltatás ÁH-kívülre</t>
  </si>
  <si>
    <t>Kiküldetés</t>
  </si>
  <si>
    <t>Szakértői díj</t>
  </si>
  <si>
    <t>Hitel kamat</t>
  </si>
  <si>
    <t>Céltartalék</t>
  </si>
  <si>
    <t>Általános tartalék</t>
  </si>
  <si>
    <t>Dologi kiadások összesen:</t>
  </si>
  <si>
    <t>Arany János + Bursa Hung.</t>
  </si>
  <si>
    <t xml:space="preserve">Támogatásértékű müködési kiadás </t>
  </si>
  <si>
    <t>Felhalmozási kiadás összesen:</t>
  </si>
  <si>
    <t>Szakfeladat mindösszesen:</t>
  </si>
  <si>
    <t>890-301 Civil szervezetek támogatása</t>
  </si>
  <si>
    <t>Támogatásértékű mük. kiad. Polgárőr Egyesület</t>
  </si>
  <si>
    <t>Sport egyesület tám.</t>
  </si>
  <si>
    <t>Szakfeladat összesen:</t>
  </si>
  <si>
    <t>Keret összeg amire pályázni lehet</t>
  </si>
  <si>
    <t xml:space="preserve">  Védőnői szolgálat</t>
  </si>
  <si>
    <t>Támogatásértékű müködési kiadás védőnő</t>
  </si>
  <si>
    <t>Gyermekorvosi díj</t>
  </si>
  <si>
    <t>Közalkalmazotti alapilletmény: 1 fő</t>
  </si>
  <si>
    <t>Táppénz hj.</t>
  </si>
  <si>
    <t>Foglalk.Eü. ( Üzrmorvosi vizsgálat)</t>
  </si>
  <si>
    <t>Védőruha</t>
  </si>
  <si>
    <t xml:space="preserve">                 562-913 Iskolai intézményi étkeztetés</t>
  </si>
  <si>
    <t>ÁFA:</t>
  </si>
  <si>
    <t xml:space="preserve">                  562-917 Munkahelyi étkeztetés</t>
  </si>
  <si>
    <t xml:space="preserve">Szakfeladat mindösszesen: </t>
  </si>
  <si>
    <t>522-110 Közutak, hidak,alagutak üzemeltetése,
 fenntartása</t>
  </si>
  <si>
    <t>Karbantartási költség:</t>
  </si>
  <si>
    <t xml:space="preserve">Szakfeledat mindösszesen </t>
  </si>
  <si>
    <t>841-403  Város és községgazdálkodási szolgáltatás</t>
  </si>
  <si>
    <t>Közalkalmazotti alapilletmény: 2 fő</t>
  </si>
  <si>
    <t>Táppénz hozzájárulás</t>
  </si>
  <si>
    <t>Személyi juttatás összesen:/Járulék köteles/</t>
  </si>
  <si>
    <t>Személyi juttatás mindösszesen:</t>
  </si>
  <si>
    <t>Munkaadót terhelő járulék összesen:</t>
  </si>
  <si>
    <t>Kisértékű tárgyi eszk.</t>
  </si>
  <si>
    <t>Hajtó- és kenőanyag</t>
  </si>
  <si>
    <t>Egyéb anyag besz</t>
  </si>
  <si>
    <t>Egyéb áru besz.</t>
  </si>
  <si>
    <t>Egyéb készletbeszerzés</t>
  </si>
  <si>
    <t>Készletbeszerzés összesen:</t>
  </si>
  <si>
    <t>Villamosenergia</t>
  </si>
  <si>
    <t>Egyéb üzemeltetés, fenntartás</t>
  </si>
  <si>
    <t xml:space="preserve">Karbantartás kisjavítás </t>
  </si>
  <si>
    <t>Szolgáltatások összesen:</t>
  </si>
  <si>
    <t>Dologi kiadás összesen:</t>
  </si>
  <si>
    <t>960-302  Köztemető - fenntartás és működtetés</t>
  </si>
  <si>
    <t>Hajtó és kenőanyag</t>
  </si>
  <si>
    <t>Villany</t>
  </si>
  <si>
    <t>Víz</t>
  </si>
  <si>
    <t>Egyéb üzemeltetés fennt. (konténer űrítés)</t>
  </si>
  <si>
    <t>Adók díjak</t>
  </si>
  <si>
    <t>Szakfeladat  összesen:</t>
  </si>
  <si>
    <t>841-402 Közvilágítási feladatok</t>
  </si>
  <si>
    <t xml:space="preserve"> 841-901 Önkormányzatok elszámolásai</t>
  </si>
  <si>
    <t>Körjegyzőség támogatása</t>
  </si>
  <si>
    <t>851-011 Óvodai nevelés, ellátás</t>
  </si>
  <si>
    <t>vezetői pótlék,köt ill. pótlék</t>
  </si>
  <si>
    <t>Rendszeres személyi juttatás összesen:</t>
  </si>
  <si>
    <t>Helyettesítés</t>
  </si>
  <si>
    <t>Táppénz</t>
  </si>
  <si>
    <t>Túlóra</t>
  </si>
  <si>
    <t>Közl.költs.tér.(dolg.)</t>
  </si>
  <si>
    <t>Nem rendsz.személyi juttatások:</t>
  </si>
  <si>
    <t>I.Személyi juttatások összesen:</t>
  </si>
  <si>
    <t>II.Munkaadót terhelő járulék összesen:</t>
  </si>
  <si>
    <t>Könyv, f.irat, inf.hord.besz.kiad.</t>
  </si>
  <si>
    <t xml:space="preserve">Egyéb dologi kiadás </t>
  </si>
  <si>
    <t>Nem adatáv.célú távközl.díj (telefon)</t>
  </si>
  <si>
    <t>Kötelező eszközfejlesztés</t>
  </si>
  <si>
    <t>Belföldi kiküldetés</t>
  </si>
  <si>
    <t>III.Dologi kiadás összesen:</t>
  </si>
  <si>
    <t>Szakfeladat mindösszesen: I.II.III.</t>
  </si>
  <si>
    <t>852-011  Általános Iskolai tanulók nappali rendszerű nevelése, 
oktatása ( 1-4 évfolyam )</t>
  </si>
  <si>
    <t>Kiemelt m.végz.ker.kieg.</t>
  </si>
  <si>
    <t>Nem rend.személyi juttatások:</t>
  </si>
  <si>
    <t xml:space="preserve">Táppénz </t>
  </si>
  <si>
    <t>II.Munkaadót terhelő járulékok összesen:</t>
  </si>
  <si>
    <t>Gyógyszer, vegyszer</t>
  </si>
  <si>
    <t>Könyv, folyóirat, inf.hord.besz.kiad.</t>
  </si>
  <si>
    <t>Egyéb anyag besz.</t>
  </si>
  <si>
    <t>Egyéb készletbesz. (tisztítószer, karb.anyag)</t>
  </si>
  <si>
    <t>Gázenergia</t>
  </si>
  <si>
    <t>Víz- és csatornadíj</t>
  </si>
  <si>
    <t>Nem adatátv.célú távközl.díj (telefon)</t>
  </si>
  <si>
    <t>Karbantartás, kisjavítás</t>
  </si>
  <si>
    <t>Egyéb üzemeltetés fenntartás</t>
  </si>
  <si>
    <t>Szállítási szolg.igényb.(diák bérl.,egy.száll.)</t>
  </si>
  <si>
    <t xml:space="preserve">Közok.szakértői díj </t>
  </si>
  <si>
    <t>III.Dologi kiadások összesen:</t>
  </si>
  <si>
    <t>Szakfeladat mindösszesen:I.II.III.</t>
  </si>
  <si>
    <t>852-021  Általános Iskolai tanulók nappali rendszerű nevelése, 
oktatása ( 5-8 évfolyam )</t>
  </si>
  <si>
    <t>Igazgatói pótlék</t>
  </si>
  <si>
    <t>Hellyettesítés</t>
  </si>
  <si>
    <t>855 914 Általános iskola tanulószobai ellátás</t>
  </si>
  <si>
    <t>Közlekedési kts térítés</t>
  </si>
  <si>
    <t>855 911 Általános iskolanapközi otthonos  ellátás</t>
  </si>
  <si>
    <t>Közalkalmazotti alapilletmény:1 fő</t>
  </si>
  <si>
    <t>Közl kts térítés</t>
  </si>
  <si>
    <t>889-921  Szociális étkeztetés</t>
  </si>
  <si>
    <t xml:space="preserve">889-928 Falugondnoki, tanyagondnoki szolgáltatás </t>
  </si>
  <si>
    <t>Kötelező továbbképzés</t>
  </si>
  <si>
    <t xml:space="preserve">882-122 Átmeneti segély  </t>
  </si>
  <si>
    <t xml:space="preserve">Átmeneti segély </t>
  </si>
  <si>
    <t>882-117 Rendszeres gyermekvédelmi pénzbeni ellátások</t>
  </si>
  <si>
    <t>Pénzbeni támogatás</t>
  </si>
  <si>
    <t>882-124 Rendkívüli gyermekvédelmi támogatás</t>
  </si>
  <si>
    <t>Rendkívüli gyermekvédelmi támogatás, beiskolázási segély</t>
  </si>
  <si>
    <t>882129 Egyéb pénzbeni szociális ellátások</t>
  </si>
  <si>
    <t>Átmeneti szociális segély ( Idősek napi tám.)</t>
  </si>
  <si>
    <t xml:space="preserve">Átmeneti szociális segély </t>
  </si>
  <si>
    <t xml:space="preserve">882-202  Közgyógyellátás  </t>
  </si>
  <si>
    <t>Közgyógy ellátás</t>
  </si>
  <si>
    <t>882-125 Mozgáskorlátozottak közlekedési támogatása</t>
  </si>
  <si>
    <t>Mozgákorlátozotti támogatás</t>
  </si>
  <si>
    <t>882-118 Kiegészítő gyermekvédelmi támogatás</t>
  </si>
  <si>
    <t>910-501 Közművelődési tevékenység (Turista és Kézműves ház)</t>
  </si>
  <si>
    <t>Alapilletmény</t>
  </si>
  <si>
    <t>Közl.költségtér</t>
  </si>
  <si>
    <t xml:space="preserve">Egyéb üzemeltetés fenntart </t>
  </si>
  <si>
    <t>Villanyenergia</t>
  </si>
  <si>
    <t xml:space="preserve">Telefon díj </t>
  </si>
  <si>
    <t xml:space="preserve">Különféle adók díjak </t>
  </si>
  <si>
    <t>910-123 Könyvtári szolgáltatások</t>
  </si>
  <si>
    <t>Megbízási díj: 1 fő</t>
  </si>
  <si>
    <t>Munkadói járulék</t>
  </si>
  <si>
    <t>931-102 Sportlétesítmények működtetése és fejlesztése  (sportöltöző)</t>
  </si>
  <si>
    <t>Dologi kiadások</t>
  </si>
  <si>
    <t>862-101 Háziorvosi alapellátás</t>
  </si>
  <si>
    <t>Összeg e Ft</t>
  </si>
  <si>
    <t>Víz és csatornadíj</t>
  </si>
  <si>
    <t>Telefon</t>
  </si>
  <si>
    <t>Dologi kidás:</t>
  </si>
  <si>
    <t>Ügyeleti társulási díj</t>
  </si>
  <si>
    <t>882-113 Lakásfenntartási támogatás normatív alapon</t>
  </si>
  <si>
    <t>882-111 Rendszeres szociális segély</t>
  </si>
  <si>
    <t>Rendszeres szoc.segély</t>
  </si>
  <si>
    <t xml:space="preserve"> 841-126 Önkormányzat igazgatási tevékenység</t>
  </si>
  <si>
    <t xml:space="preserve">              Védőnői szolgálat</t>
  </si>
  <si>
    <t>890-411  Közcélú támogatás</t>
  </si>
  <si>
    <t>Körjegyzőség</t>
  </si>
  <si>
    <t xml:space="preserve">           841-126 Önkormányzat igazgatási tevékenység</t>
  </si>
  <si>
    <t>Alapilletmény: 6 fő köztisztviselő</t>
  </si>
  <si>
    <t>Közalkalmazott bére</t>
  </si>
  <si>
    <t>Pótlék</t>
  </si>
  <si>
    <t>Személyi juttatások összesen:</t>
  </si>
  <si>
    <t>1.1 Személyhez kapcsolódó költségtérítések és hozzájárulások:</t>
  </si>
  <si>
    <t xml:space="preserve">Közlekedési költségtérítés: </t>
  </si>
  <si>
    <t>Egyéb szoc juttatás</t>
  </si>
  <si>
    <t>Továbbképzés</t>
  </si>
  <si>
    <t>Költségtérítések összesen:</t>
  </si>
  <si>
    <t xml:space="preserve">Táppénz hozzájárulás: </t>
  </si>
  <si>
    <t xml:space="preserve">Táppénz 1/3-a </t>
  </si>
  <si>
    <t>Könyv</t>
  </si>
  <si>
    <t>Folyóirat (közlönyök, jogtár)</t>
  </si>
  <si>
    <t xml:space="preserve">Kisértékű tárgyi eszköz </t>
  </si>
  <si>
    <t>Egyéb készlet (tisztítószer., karb.anyag)</t>
  </si>
  <si>
    <t xml:space="preserve">Szakmai anyag </t>
  </si>
  <si>
    <t xml:space="preserve">Készletbeszerzés összesen: </t>
  </si>
  <si>
    <t>Nem adatátviteli célú szolg. (telefon)</t>
  </si>
  <si>
    <t>Víz- csatornadíj</t>
  </si>
  <si>
    <t xml:space="preserve">Belföldi kiküldetés </t>
  </si>
  <si>
    <t>Egyéb dologi</t>
  </si>
  <si>
    <t>x</t>
  </si>
  <si>
    <t>Dologi kiadás( benyújtott igény)</t>
  </si>
  <si>
    <t>Dologi kiadás</t>
  </si>
  <si>
    <t>Személyi juttatások</t>
  </si>
  <si>
    <t>Sümegcsehi Önkormányzat</t>
  </si>
  <si>
    <t>Szakfeladat megnevezése</t>
  </si>
  <si>
    <t>Munkaadót terhelő jár.</t>
  </si>
  <si>
    <t>Működési kiad.</t>
  </si>
  <si>
    <t>Felhalmozási kiad.</t>
  </si>
  <si>
    <t>Társ. és szocpol.kiad</t>
  </si>
  <si>
    <t>841-126 Önk igazg.tev.</t>
  </si>
  <si>
    <t>Védőnöi szolg.</t>
  </si>
  <si>
    <t>562-912 Óvodai int.étk.</t>
  </si>
  <si>
    <t>562-913 Isk étk.</t>
  </si>
  <si>
    <t>562-917 Munk.étk.</t>
  </si>
  <si>
    <t>522-110 Közutak hidak</t>
  </si>
  <si>
    <t>841-403 Város és közs.gazd.</t>
  </si>
  <si>
    <t>960-302 Köztemető</t>
  </si>
  <si>
    <t>841-402 Közvílágítás</t>
  </si>
  <si>
    <t>851-011 Óvodai nevelés</t>
  </si>
  <si>
    <t>852-011 Ált isk.okt.1-4 éf.</t>
  </si>
  <si>
    <t>852-021 Ált isk.okt.5-8 éf.</t>
  </si>
  <si>
    <t>855-914 Tanulószobai ell.</t>
  </si>
  <si>
    <t>855-911 Napközi ell.</t>
  </si>
  <si>
    <t>889-921 Szoc étk</t>
  </si>
  <si>
    <t>889-928 Falugondnoki szolg.</t>
  </si>
  <si>
    <t xml:space="preserve">882-117 Rendszeres gyermekvédelmi </t>
  </si>
  <si>
    <t>882-124 Rendkivüli gyermekvéd.</t>
  </si>
  <si>
    <t>882-129 Egyéb pénzbeni szoc ell.</t>
  </si>
  <si>
    <t>882-202 Közgyógyell.</t>
  </si>
  <si>
    <t>882-125 Mozgáskorl tám</t>
  </si>
  <si>
    <t>882-123 Temetési seg.</t>
  </si>
  <si>
    <t>882-118 Kieg gyermek.véd</t>
  </si>
  <si>
    <t>910-501 Turista ház</t>
  </si>
  <si>
    <t>910-123 Könyvtári szolg.</t>
  </si>
  <si>
    <t xml:space="preserve">931-102 Sport </t>
  </si>
  <si>
    <t>862-101 Háziorvosi ell.</t>
  </si>
  <si>
    <t>882-112 Idöskoruak járadéka</t>
  </si>
  <si>
    <t>882-113 Lakásfenntartási tám</t>
  </si>
  <si>
    <t>882-111 Rendszeres szoc seg.</t>
  </si>
  <si>
    <t>Önk elszámolásai Körj.</t>
  </si>
  <si>
    <t>882-119 Ovodáztatási támogatás</t>
  </si>
  <si>
    <t>890-411 Közfoglalkoztatás tám.</t>
  </si>
  <si>
    <t>1.1</t>
  </si>
  <si>
    <t>1.2</t>
  </si>
  <si>
    <t>2</t>
  </si>
  <si>
    <t>3</t>
  </si>
  <si>
    <t>4</t>
  </si>
  <si>
    <t>6</t>
  </si>
  <si>
    <t>Személyi juttatás</t>
  </si>
  <si>
    <t>Felhalmozási kiadás</t>
  </si>
  <si>
    <t>Működési hitel</t>
  </si>
  <si>
    <t>Helyi adók</t>
  </si>
  <si>
    <t>Int. Működési bevétel</t>
  </si>
  <si>
    <t>Sorszám</t>
  </si>
  <si>
    <t>Működés                                                     adatok e Ft-ban</t>
  </si>
  <si>
    <t>Önk. Sajátos műk bevétel</t>
  </si>
  <si>
    <t>Önk. Költségvetési támogatása és SZJA</t>
  </si>
  <si>
    <t>Támotásértékű műk. Bev.</t>
  </si>
  <si>
    <t>Működési bevételek összesen:</t>
  </si>
  <si>
    <t>Munkadót terh. Járulékok</t>
  </si>
  <si>
    <t>Támogatásért. Műk. Kiadás</t>
  </si>
  <si>
    <t>Ellátottak pénzbeli juttatása</t>
  </si>
  <si>
    <t>Működési kiadás  összesen:</t>
  </si>
  <si>
    <t>Fejlesztés                             adatok e Ft-ban</t>
  </si>
  <si>
    <t>Fejlesztéscélu tám.</t>
  </si>
  <si>
    <t>Felhalmozási célú bevételek összesen:</t>
  </si>
  <si>
    <t>Bevételek összesen:</t>
  </si>
  <si>
    <t>Kiadások összesen:</t>
  </si>
  <si>
    <t>Összesítő</t>
  </si>
  <si>
    <t>Önk.mük. Bevétel összesen:,ebből</t>
  </si>
  <si>
    <t>Alaptev. Összefüggő bevétel</t>
  </si>
  <si>
    <t>Int. Egyéb bev. (térítési díj)</t>
  </si>
  <si>
    <t>1.3</t>
  </si>
  <si>
    <t>Önk.sajátos bev. Ebből</t>
  </si>
  <si>
    <t>1.31</t>
  </si>
  <si>
    <t>1.32</t>
  </si>
  <si>
    <t>1.34</t>
  </si>
  <si>
    <t>Támogatások kiegészítések</t>
  </si>
  <si>
    <t>Normatív állami hj.</t>
  </si>
  <si>
    <t>Kötöttcélu tám.</t>
  </si>
  <si>
    <t>3.3</t>
  </si>
  <si>
    <t>Támogatásértékű műk bev.</t>
  </si>
  <si>
    <t>Döbröce fin. Körjegyzőséghez</t>
  </si>
  <si>
    <t>Zala-Kar bejáró gyerekek.</t>
  </si>
  <si>
    <t>Könyvtár tám.</t>
  </si>
  <si>
    <t>1-6 bevételek összesen</t>
  </si>
  <si>
    <t>1. sz. melléklet</t>
  </si>
  <si>
    <t>Önk. felhal..bevételei</t>
  </si>
  <si>
    <t>Munkaügyi támogatás</t>
  </si>
  <si>
    <t>4.1</t>
  </si>
  <si>
    <t>4.2</t>
  </si>
  <si>
    <t>Orvosi rend pály.</t>
  </si>
  <si>
    <t>4.4</t>
  </si>
  <si>
    <t>Felh. Pénz átv. (Aqvazala)</t>
  </si>
  <si>
    <t>3.4</t>
  </si>
  <si>
    <t>4.5</t>
  </si>
  <si>
    <t>Informatikai fejlesztés (kötöttcélú)</t>
  </si>
  <si>
    <t>Kedvezményes étkeztetés (kötöttcélú)</t>
  </si>
  <si>
    <t>Ingyenes tankönyv (kötöttcélú)</t>
  </si>
  <si>
    <t>Osztályfönöki pótlék (kötöttcélú)</t>
  </si>
  <si>
    <t>Pedagogus továbbképzés (kötöttcélú)</t>
  </si>
  <si>
    <t>Továbbszámlázott szolgáltatás (Szolg lakás gáz, Körjegyzőség, Konyha közüzemi díja</t>
  </si>
  <si>
    <t xml:space="preserve">Jubileuni jutalom </t>
  </si>
  <si>
    <t>Pénzügyi szolgáltatások (bankköltség)</t>
  </si>
  <si>
    <t>Előző évi normatíva különbözet visszafizetése</t>
  </si>
  <si>
    <t>Tám.ért.mük.kiad , Zalai Falvakért, Zala-KAR Zala termálvölgye)</t>
  </si>
  <si>
    <t xml:space="preserve">Zala-Kar </t>
  </si>
  <si>
    <t>Zalatermálvölgye</t>
  </si>
  <si>
    <t>TÖOSZ</t>
  </si>
  <si>
    <t>Lakott külterülettel kapcsolatos feladatok</t>
  </si>
  <si>
    <t>Települési önkormányzatok üzemeltetési, igazgatási, sport és kulturális feladatai (Ide tartoznak különösen a település-üzemeltetési, igazgatási)</t>
  </si>
  <si>
    <t>Felhalm pénzmaradvány</t>
  </si>
  <si>
    <t>1.35</t>
  </si>
  <si>
    <t>Bérleti díj</t>
  </si>
  <si>
    <t xml:space="preserve"> e Ft-ban</t>
  </si>
  <si>
    <t>10.5</t>
  </si>
  <si>
    <t>TÁMOP 1.7 Referencia Iskola pályázat</t>
  </si>
  <si>
    <t>TÁMOP 3.1.7 pályázat</t>
  </si>
  <si>
    <t>4.6</t>
  </si>
  <si>
    <t>TÁMOP 3.1.7. referencia Iskola pályázat</t>
  </si>
  <si>
    <t>Első lakáshoz jutás Támogatása</t>
  </si>
  <si>
    <t>Összesen:</t>
  </si>
  <si>
    <t>Cafeteria adója (30.94)</t>
  </si>
  <si>
    <t xml:space="preserve">Zala Táj </t>
  </si>
  <si>
    <t>Szállítási szolgáltatás (rendezvényen való részvétel, utiköltség fellépés</t>
  </si>
  <si>
    <t>3050 adag étel X335(nyersanyagnorma)+ 59% rezsi költség =533</t>
  </si>
  <si>
    <t>Illetmény kiegészítés</t>
  </si>
  <si>
    <t>Szociális hj. 27 %</t>
  </si>
  <si>
    <t>Bérkompenzáció</t>
  </si>
  <si>
    <t>Foglalkoztatás hely. Tám.</t>
  </si>
  <si>
    <t>Közfoglalkoztatás (36X71.800)</t>
  </si>
  <si>
    <t>882-116 Ápolási díj alanyi jogon jogon</t>
  </si>
  <si>
    <t>Sümegcsehi Önkormányzat                                                                                                           2012 évi költségvetés</t>
  </si>
  <si>
    <t>2012 évi költségvetés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</si>
  <si>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</si>
  <si>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</si>
  <si>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</si>
  <si>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</si>
  <si>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</si>
  <si>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</si>
  <si>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</si>
  <si>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</si>
  <si>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</si>
  <si>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</si>
  <si>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</si>
  <si>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</si>
  <si>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</si>
  <si>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</si>
  <si>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</si>
  <si>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</si>
  <si>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</si>
  <si>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</si>
  <si>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</si>
  <si>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</si>
  <si>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</si>
  <si>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Müködési pénzátvétel:</t>
  </si>
  <si>
    <t>Felhalmozási pénzátvétel összesen:</t>
  </si>
  <si>
    <t>Bevétel Összesen:</t>
  </si>
  <si>
    <t>2.3</t>
  </si>
  <si>
    <t>Normatív támogatás összesen:</t>
  </si>
  <si>
    <t>882-116 Ápolási díj alanyi jogon</t>
  </si>
  <si>
    <t>Közalkalmazottak alapilletménye: 4fő ped. X 12 hó:</t>
  </si>
  <si>
    <t>Önk támogatása</t>
  </si>
  <si>
    <t xml:space="preserve"> Sümegcsehi   2012 költségvetés</t>
  </si>
  <si>
    <t>Bevétel</t>
  </si>
  <si>
    <t>E.</t>
  </si>
  <si>
    <t>Felügyeleti szervtől kapott támogatás, ebből</t>
  </si>
  <si>
    <t xml:space="preserve">       -Állami tám</t>
  </si>
  <si>
    <t xml:space="preserve">       -Sümegcsehi 90 %</t>
  </si>
  <si>
    <t xml:space="preserve">       -Döbröce 10 %</t>
  </si>
  <si>
    <t>Cafeteria adó</t>
  </si>
  <si>
    <t>Livi</t>
  </si>
  <si>
    <t>Mariann</t>
  </si>
  <si>
    <t>Kati</t>
  </si>
  <si>
    <t>Gyöngyi</t>
  </si>
  <si>
    <t>Ibolya</t>
  </si>
  <si>
    <t>Rózsika</t>
  </si>
  <si>
    <t>Kompenzáció</t>
  </si>
  <si>
    <t>852-011  Általános Iskolai tanulók nappali rendszerű nevelése, oktatása ( 1-4 évfolyam )</t>
  </si>
  <si>
    <t>Körj. támogatása</t>
  </si>
  <si>
    <t>2012 Költségvetés</t>
  </si>
  <si>
    <t>Szociális hj. ( 5822x27 % )</t>
  </si>
  <si>
    <t>Egyéb üzemeltetés fenntart.(szennyvíz száll.)</t>
  </si>
  <si>
    <t>Lakbér</t>
  </si>
  <si>
    <t>7.1</t>
  </si>
  <si>
    <t>7.2</t>
  </si>
  <si>
    <t>Saját müködési bevétel</t>
  </si>
  <si>
    <t>Fazekas József Általános Iskola Napközi Otthonos Óvoda Egységes Óvoda Bölcsőde</t>
  </si>
  <si>
    <t>2012 évi költségvetés tervezése</t>
  </si>
  <si>
    <t xml:space="preserve">Közalkalmazottak alapilletménye: </t>
  </si>
  <si>
    <t>(Kiemelt m.végz.ker.kieg.)</t>
  </si>
  <si>
    <t>Szociális hozzájárulás 27 %</t>
  </si>
  <si>
    <t>Vásárolt term.+szolg. ÁFÁ-ja</t>
  </si>
  <si>
    <t xml:space="preserve"> Kötelező eszközfejlesztés</t>
  </si>
  <si>
    <t>Vásárolt term. + szolg. ÁFÁ-ja</t>
  </si>
  <si>
    <t>Zalakar szakszolgálat</t>
  </si>
  <si>
    <t>Közalkalmazottak alapilletménye: 8 ped. X 12 hó:</t>
  </si>
  <si>
    <t>Megbízási díjak</t>
  </si>
  <si>
    <t>jubileumi jutalom</t>
  </si>
  <si>
    <t>Szakfeladatok összesen:</t>
  </si>
  <si>
    <r>
      <t xml:space="preserve">  </t>
    </r>
    <r>
      <rPr>
        <b/>
        <sz val="12"/>
        <rFont val="Arial"/>
        <family val="2"/>
      </rPr>
      <t xml:space="preserve">  562-912  Óvoda intézményi étkeztetés</t>
    </r>
  </si>
  <si>
    <t xml:space="preserve"> 562-913 Iskolai intézményi étkeztetés</t>
  </si>
  <si>
    <t xml:space="preserve"> 562-912  Óvoda intézményi étkeztetés</t>
  </si>
  <si>
    <t xml:space="preserve"> 562-917 Munkahelyi étkeztetés</t>
  </si>
  <si>
    <t>TIOP pályázat</t>
  </si>
  <si>
    <t>BEVÉTELEK Fazekas József Általános Iskola</t>
  </si>
  <si>
    <t xml:space="preserve">Sümegcsehi Önkormányzat BEVÉTEL </t>
  </si>
  <si>
    <t>Kötött célú pénzmaradvény</t>
  </si>
  <si>
    <t>Osztályfönöki pótlék, Munkavezetői pótlék,DÖK pótlék</t>
  </si>
  <si>
    <t>Szállítási szolg.igényb.( bejáró gyerekek diák bérlete)</t>
  </si>
  <si>
    <t>Egyéb dologi kiadás (utik.,sport,)</t>
  </si>
  <si>
    <t>TÁMOP 3.1.7 Felhalmozási kiadás</t>
  </si>
  <si>
    <t>Egyéb üzemltetés (szennyvíz, posta, hulladék száll, kéményseprés)</t>
  </si>
  <si>
    <t>Egyéb dologi kiadás (utik.,sport)</t>
  </si>
  <si>
    <t>7.3</t>
  </si>
  <si>
    <t>Térítési díj (szoc étk.)</t>
  </si>
  <si>
    <t>Müködési pénzmaradvány</t>
  </si>
  <si>
    <t>Karbantartás kisjavítás (WC létesítése, kerítés építés)</t>
  </si>
  <si>
    <t>Szociális hozzájárulás : 27 %)</t>
  </si>
  <si>
    <t xml:space="preserve">Sümegcsehi Önkormányzat  2012 évi költségvetés </t>
  </si>
  <si>
    <t>TIOP támogatás</t>
  </si>
  <si>
    <t>2012. évi költségvetés</t>
  </si>
  <si>
    <t>Munkaügyi támogatás(Közfoglalkoztatás)</t>
  </si>
  <si>
    <t>841-9015 Iskola finanszírozása</t>
  </si>
  <si>
    <t>Iskola finanszírozása</t>
  </si>
  <si>
    <t xml:space="preserve"> 841-901  Körjegyzőség finanszírozása</t>
  </si>
  <si>
    <t>Iskola finanszírozása Sümegcsehi Önkormányzat</t>
  </si>
  <si>
    <t>2012. évi költségvetés kiadások részletezése szakfeladatonként és kiemelt előirányzatonként</t>
  </si>
  <si>
    <t>Önkormányzat összesen:</t>
  </si>
  <si>
    <t>Mük. Pénzmaradvány</t>
  </si>
  <si>
    <t>Kötött célú mük pénzmaradvány</t>
  </si>
  <si>
    <t>TIOP Pályázat</t>
  </si>
  <si>
    <t>Mük pénz maradvány</t>
  </si>
  <si>
    <t>Mük pénz maradvány kötött célú</t>
  </si>
  <si>
    <t>Sümegcsehi község Önkormányzat 2012 évi bevételi forrásonként</t>
  </si>
  <si>
    <t>2/a. sz melléklet</t>
  </si>
  <si>
    <t>Önkormányzat Összesen</t>
  </si>
  <si>
    <t xml:space="preserve">Óhíd Ktsvetése </t>
  </si>
  <si>
    <t xml:space="preserve">Sümegcsehi Önkormányzat 2012 évi költségvetés mérlege </t>
  </si>
  <si>
    <t>Honvédelmi hj.</t>
  </si>
  <si>
    <t xml:space="preserve">890-442 Közmunka </t>
  </si>
  <si>
    <t>890-442 Közmunka</t>
  </si>
  <si>
    <t>Munkaügyi támogatás(Közmunka)</t>
  </si>
  <si>
    <t>9.3.</t>
  </si>
  <si>
    <t>9.4.</t>
  </si>
  <si>
    <t>882-115 Ápolási díj</t>
  </si>
  <si>
    <t>Közfoglalkoztatás (12X53850)</t>
  </si>
  <si>
    <t>Iskola költségvetés</t>
  </si>
  <si>
    <t>Munkaügyi támogatás( Közfoglalkoztatás, Közmunka)</t>
  </si>
  <si>
    <t>10</t>
  </si>
  <si>
    <t>11.</t>
  </si>
  <si>
    <t>11.1</t>
  </si>
  <si>
    <t>11.2</t>
  </si>
  <si>
    <t>11.3</t>
  </si>
  <si>
    <t>11.4</t>
  </si>
  <si>
    <t>11.5</t>
  </si>
  <si>
    <t>11.6</t>
  </si>
  <si>
    <t>17</t>
  </si>
  <si>
    <t>6400 adag étel X315(nyersanyagnorma)+ 59% rezsi költség =501</t>
  </si>
  <si>
    <t>10100 adag étel ( 7-11 év) X335(nyersanyagnorma)+ 59% rezsi költség =533</t>
  </si>
  <si>
    <t>9335 adag étel ( 11-14 év) X370(nyersanyagnorma)+ 59% rezsi költség =588</t>
  </si>
  <si>
    <t>280 adag étel ( 7-10 év) X235(nyersanyagnorma)+ 59% rezsi költség =374</t>
  </si>
  <si>
    <t>1726 adag étel ( 11-14 év) X265(nyersanyagnorma)+ 59% rezsi költség =421</t>
  </si>
  <si>
    <t>400 adag étel X340(nyersanyagnorma)+ 59% rezsi költség =540</t>
  </si>
  <si>
    <t>Önk:</t>
  </si>
  <si>
    <t>Isk.</t>
  </si>
  <si>
    <t>Körj.</t>
  </si>
  <si>
    <t>Önk támogatás</t>
  </si>
  <si>
    <t>882-115 Ápolási díj alanyi jogon</t>
  </si>
  <si>
    <t>Szakfeladatok összesen</t>
  </si>
  <si>
    <t>Eredeti előirányzat</t>
  </si>
  <si>
    <t>( adatok e Ft-ban)</t>
  </si>
  <si>
    <t>Iskola</t>
  </si>
  <si>
    <t>Önkormányzat</t>
  </si>
  <si>
    <t xml:space="preserve">Összesen </t>
  </si>
  <si>
    <t>Munkaadót terh. Járulékok</t>
  </si>
  <si>
    <t>Működési kiadás</t>
  </si>
  <si>
    <t>Társ. és szocpol kiadás</t>
  </si>
  <si>
    <t>Pénzmaradvány</t>
  </si>
  <si>
    <t>Bevételek</t>
  </si>
  <si>
    <t>Tovább számlázott szolg.</t>
  </si>
  <si>
    <t>751-966 Önk.  Fel. Nem terv.</t>
  </si>
  <si>
    <t>Kommunélis adó</t>
  </si>
  <si>
    <t>Átengedett központi adók</t>
  </si>
  <si>
    <t>SZJA helyben maradó része</t>
  </si>
  <si>
    <t>Jövedelemkülömbség mérséklése</t>
  </si>
  <si>
    <t>Normatív hozzáj. feladatmutatóhoz kötött</t>
  </si>
  <si>
    <t>Kieg. Tám szociális feladatokhoz</t>
  </si>
  <si>
    <t>Önk. Költségvetési támogatása</t>
  </si>
  <si>
    <t>Műk. Tám. Kistérségtől</t>
  </si>
  <si>
    <t>4. sz. melléklet</t>
  </si>
  <si>
    <t>Támogatásértékű müködési kiadás ügyelet</t>
  </si>
  <si>
    <t>5. sz. melléklet</t>
  </si>
  <si>
    <t>Intézmények létszámadatai</t>
  </si>
  <si>
    <t>Int. Megnevezés</t>
  </si>
  <si>
    <t>Állománycsoport</t>
  </si>
  <si>
    <t>Teljes munkaidő</t>
  </si>
  <si>
    <t>Részmunkaidő</t>
  </si>
  <si>
    <t>Fazekas József Általános iskola és Óvoda</t>
  </si>
  <si>
    <t>igazgató</t>
  </si>
  <si>
    <t xml:space="preserve">Iskola </t>
  </si>
  <si>
    <t>pedagógus</t>
  </si>
  <si>
    <t>iskolatitkár</t>
  </si>
  <si>
    <t>technikai dolgozó</t>
  </si>
  <si>
    <t>Óvoda tagintézmény</t>
  </si>
  <si>
    <t>taginzézményvezető</t>
  </si>
  <si>
    <t>dajka</t>
  </si>
  <si>
    <t>Községgazdálkodás</t>
  </si>
  <si>
    <t>körjegyző</t>
  </si>
  <si>
    <t>ügyintéző</t>
  </si>
  <si>
    <t>Igazgatási tevékenység</t>
  </si>
  <si>
    <t>polgármester</t>
  </si>
  <si>
    <t>Művelődési Ház</t>
  </si>
  <si>
    <t xml:space="preserve">technikai </t>
  </si>
  <si>
    <t>Családsegítés</t>
  </si>
  <si>
    <t>technikai</t>
  </si>
  <si>
    <t>Összes létszám</t>
  </si>
  <si>
    <t>Állami tám.</t>
  </si>
  <si>
    <t xml:space="preserve">                      562-912 Óvoda intézményi étkeztetés</t>
  </si>
  <si>
    <t xml:space="preserve">                   562-913 Iskolai intézményi étkeztetés</t>
  </si>
  <si>
    <t xml:space="preserve">                  562-917  Munkahelyi vendéglátás</t>
  </si>
  <si>
    <t>841-403 Város és községgazdálkodási szolgálat</t>
  </si>
  <si>
    <t>889-921 Szociális étkeztetés</t>
  </si>
  <si>
    <t>910-123 Könyvtár</t>
  </si>
  <si>
    <t>Int. Műk.bev.</t>
  </si>
  <si>
    <t>önk. Sajátos műk bev.</t>
  </si>
  <si>
    <t>Tőke jellegű bev.</t>
  </si>
  <si>
    <t>Tám.ért.műk bev.</t>
  </si>
  <si>
    <t>801214 Nappali rendsz. Ált.isk</t>
  </si>
  <si>
    <t>921815 Turista és Kézm. Ház</t>
  </si>
  <si>
    <t>923-127 Könyvtár</t>
  </si>
  <si>
    <t>562-912 Óvodai étkeztetés</t>
  </si>
  <si>
    <t>562-913 Iskolai étkeztetés</t>
  </si>
  <si>
    <t>562-917Munkahelyi vedéglátás</t>
  </si>
  <si>
    <t>889921 Szoc étkeztetés</t>
  </si>
  <si>
    <t>841-126 Igazgatás tev.</t>
  </si>
  <si>
    <t>841-403 Város és községgazd. Szolg.</t>
  </si>
  <si>
    <t>888-911 Napközi</t>
  </si>
  <si>
    <t>851-011 Óvodai nev. Isk. felkész.</t>
  </si>
  <si>
    <t>Zala-Kar Kistérségi Társulat tagdíj</t>
  </si>
  <si>
    <t>Tám.ért.mük.kiad Zala-kar (Ped szakszolg.)</t>
  </si>
  <si>
    <t>Zala Thelmál Völgye Egyesület tagdíj</t>
  </si>
  <si>
    <t>Felhalmozási bevételek (Orvosi rendelő pály.)</t>
  </si>
  <si>
    <t>841-126  Önk. Igh.tev.</t>
  </si>
  <si>
    <t>841-403 Város és község gazd</t>
  </si>
  <si>
    <t>889-921 Szoc. Étkeztetés</t>
  </si>
  <si>
    <t>910-501 Művelődési közp. Házak tev</t>
  </si>
  <si>
    <t>910-123 Közművelődési könyvtári tev</t>
  </si>
  <si>
    <t>Felhalmozási bevételek Aqvazala</t>
  </si>
  <si>
    <t>Kölcsöntörlesztés</t>
  </si>
  <si>
    <t>9. sz. melléklet</t>
  </si>
  <si>
    <t>B E V É T E L E K</t>
  </si>
  <si>
    <t>Ezer forintban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</si>
  <si>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</si>
  <si>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</si>
  <si>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</si>
  <si>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</si>
  <si>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</si>
  <si>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</si>
  <si>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</si>
  <si>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</si>
  <si>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</si>
  <si>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Október</t>
  </si>
  <si>
    <t>November</t>
  </si>
  <si>
    <t>December</t>
  </si>
  <si>
    <t>Intézm.műk.bev.</t>
  </si>
  <si>
    <t>Állami támogatás</t>
  </si>
  <si>
    <t>Tám.értékű pénzátv.</t>
  </si>
  <si>
    <t>Felhalmozási bevétel:</t>
  </si>
  <si>
    <t>Hitelfelvétel</t>
  </si>
  <si>
    <t>ÖSSZESEN</t>
  </si>
  <si>
    <t>K I A D Á S O K</t>
  </si>
  <si>
    <t>Munkaadókat terhelő járulékok</t>
  </si>
  <si>
    <t>Társ.szoc.pol.jutt.</t>
  </si>
  <si>
    <t>Tám.értékű pénzeszk.átadás</t>
  </si>
  <si>
    <t>Közfoglalkoztatás</t>
  </si>
  <si>
    <t>Sümegcsehi Önkormányzat 2012.  évi várható kiadásai címenként, kiemelt előirányzatonként</t>
  </si>
  <si>
    <t>Közmunka</t>
  </si>
  <si>
    <t>2012. évi közvetett támogatások</t>
  </si>
  <si>
    <t>2012 évi költségvetés likviditási terve</t>
  </si>
  <si>
    <t>2012. évi bevételek részletezése szakfeladatonként</t>
  </si>
  <si>
    <t>2012</t>
  </si>
  <si>
    <t>Felhal pénz maradvány</t>
  </si>
  <si>
    <t>Mük pénzmaradvány</t>
  </si>
  <si>
    <t xml:space="preserve">890-411 Közfoglalkoztatás </t>
  </si>
  <si>
    <t>Normatív támogatás</t>
  </si>
  <si>
    <t>Zala-kar Támogatás</t>
  </si>
  <si>
    <t>TÁMOP 1.7 PÁLYÁZAT</t>
  </si>
  <si>
    <t>KÖTÖTT CÉLÚ PÉNZMARADVÁNY</t>
  </si>
  <si>
    <t>Közüzemek szétválasztása + radiátor csere 150 e</t>
  </si>
  <si>
    <t>Önkormányzati támogatás</t>
  </si>
  <si>
    <t>852-011 Nappali isk. okt. 1-4</t>
  </si>
  <si>
    <t>8419015 Önk. Fel.nem terv.</t>
  </si>
  <si>
    <t>890-411 Közfoglalkoztatás</t>
  </si>
  <si>
    <t>2012. évi költségvetési bevételek előirányzata címenként és szakfeladatonként</t>
  </si>
  <si>
    <t>Bursa Hung.</t>
  </si>
  <si>
    <t xml:space="preserve">Támogatásértékű müködési kiadás védőnő </t>
  </si>
  <si>
    <t>Zala Táj</t>
  </si>
  <si>
    <t>Támogatásértékű müködési kiadás gyerekorvos</t>
  </si>
  <si>
    <t>2012. évi terv adatok</t>
  </si>
  <si>
    <t>2012 évi terv</t>
  </si>
  <si>
    <t>Felhalm. Pmaradvány</t>
  </si>
  <si>
    <t>Önk.sajátos m.bev.</t>
  </si>
  <si>
    <t>7 sz. melléklet</t>
  </si>
  <si>
    <t>11 sz. melléklet</t>
  </si>
  <si>
    <t>3/b melléklet</t>
  </si>
  <si>
    <t>3/c. sz. melléklet</t>
  </si>
  <si>
    <t>2/b. melléklet</t>
  </si>
  <si>
    <t>2/c melléklet</t>
  </si>
  <si>
    <t>2/C/1 melléklet</t>
  </si>
  <si>
    <t>2/d melléklet</t>
  </si>
  <si>
    <t>Iskola szakfeladat bevételei</t>
  </si>
  <si>
    <t>2/d/1 sz. melléklet</t>
  </si>
  <si>
    <t>3/a sz. melléklet</t>
  </si>
  <si>
    <t xml:space="preserve">8 sz. melléklet </t>
  </si>
  <si>
    <t>890-411  Közfoglalkoztatás (Start munka)</t>
  </si>
  <si>
    <t>Likvid hitel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</si>
</sst>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</numFmts>
  <fonts count="4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 CE"/>
      <family val="0"/>
    </font>
    <font>
      <sz val="12"/>
      <name val="Arial CE"/>
      <family val="0"/>
    </font>
    <font>
      <sz val="10"/>
      <name val="Arial CE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4" fillId="23" borderId="0" applyNumberFormat="0" applyBorder="0" applyAlignment="0" applyProtection="0"/>
    <xf numFmtId="0" fontId="35" fillId="22" borderId="1" applyNumberFormat="0" applyAlignment="0" applyProtection="0"/>
    <xf numFmtId="9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0" fillId="0" borderId="12" xfId="0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justify"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horizontal="justify" vertical="top" wrapText="1"/>
    </xf>
    <xf numFmtId="3" fontId="9" fillId="0" borderId="10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3" fontId="8" fillId="0" borderId="10" xfId="0" applyNumberFormat="1" applyFont="1" applyBorder="1" applyAlignment="1">
      <alignment horizontal="right" wrapText="1"/>
    </xf>
    <xf numFmtId="3" fontId="8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3" fontId="8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justify" vertical="top" wrapText="1"/>
    </xf>
    <xf numFmtId="3" fontId="3" fillId="0" borderId="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vertical="top" wrapText="1"/>
    </xf>
    <xf numFmtId="3" fontId="9" fillId="0" borderId="0" xfId="0" applyNumberFormat="1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 horizontal="right" vertical="top" wrapText="1"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164" fontId="9" fillId="0" borderId="10" xfId="0" applyNumberFormat="1" applyFont="1" applyBorder="1" applyAlignment="1">
      <alignment horizontal="right" vertical="top" wrapText="1"/>
    </xf>
    <xf numFmtId="164" fontId="9" fillId="0" borderId="10" xfId="0" applyNumberFormat="1" applyFont="1" applyBorder="1" applyAlignment="1">
      <alignment/>
    </xf>
    <xf numFmtId="164" fontId="9" fillId="0" borderId="10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0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right" vertical="top" wrapText="1"/>
    </xf>
    <xf numFmtId="0" fontId="13" fillId="0" borderId="10" xfId="0" applyFont="1" applyBorder="1" applyAlignment="1">
      <alignment horizontal="left" vertical="top" wrapText="1"/>
    </xf>
    <xf numFmtId="3" fontId="13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horizontal="left" vertical="top" wrapText="1"/>
    </xf>
    <xf numFmtId="3" fontId="12" fillId="0" borderId="10" xfId="0" applyNumberFormat="1" applyFont="1" applyBorder="1" applyAlignment="1">
      <alignment horizontal="right" vertical="top" wrapText="1"/>
    </xf>
    <xf numFmtId="0" fontId="14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3" fontId="15" fillId="0" borderId="10" xfId="0" applyNumberFormat="1" applyFont="1" applyBorder="1" applyAlignment="1">
      <alignment horizontal="right" vertical="top" wrapText="1"/>
    </xf>
    <xf numFmtId="3" fontId="16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49" fontId="7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wrapText="1"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1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36" fillId="0" borderId="0" xfId="0" applyNumberFormat="1" applyFont="1" applyFill="1" applyBorder="1" applyAlignment="1" applyProtection="1">
      <alignment/>
      <protection locked="0"/>
    </xf>
    <xf numFmtId="0" fontId="37" fillId="0" borderId="0" xfId="0" applyNumberFormat="1" applyFont="1" applyFill="1" applyBorder="1" applyAlignment="1" applyProtection="1">
      <alignment/>
      <protection locked="0"/>
    </xf>
    <xf numFmtId="0" fontId="36" fillId="0" borderId="0" xfId="0" applyNumberFormat="1" applyFont="1" applyFill="1" applyBorder="1" applyAlignment="1" applyProtection="1">
      <alignment horizontal="center"/>
      <protection locked="0"/>
    </xf>
    <xf numFmtId="0" fontId="38" fillId="0" borderId="0" xfId="0" applyNumberFormat="1" applyFont="1" applyFill="1" applyBorder="1" applyAlignment="1" applyProtection="1">
      <alignment/>
      <protection locked="0"/>
    </xf>
    <xf numFmtId="0" fontId="39" fillId="0" borderId="11" xfId="0" applyNumberFormat="1" applyFont="1" applyFill="1" applyBorder="1" applyAlignment="1" applyProtection="1">
      <alignment vertical="center" wrapText="1"/>
      <protection locked="0"/>
    </xf>
    <xf numFmtId="0" fontId="3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1" xfId="0" applyNumberFormat="1" applyFont="1" applyFill="1" applyBorder="1" applyAlignment="1" applyProtection="1">
      <alignment/>
      <protection locked="0"/>
    </xf>
    <xf numFmtId="3" fontId="38" fillId="0" borderId="10" xfId="0" applyNumberFormat="1" applyFont="1" applyFill="1" applyBorder="1" applyAlignment="1" applyProtection="1">
      <alignment/>
      <protection locked="0"/>
    </xf>
    <xf numFmtId="3" fontId="39" fillId="0" borderId="10" xfId="0" applyNumberFormat="1" applyFont="1" applyFill="1" applyBorder="1" applyAlignment="1" applyProtection="1">
      <alignment/>
      <protection locked="0"/>
    </xf>
    <xf numFmtId="0" fontId="38" fillId="0" borderId="15" xfId="0" applyNumberFormat="1" applyFont="1" applyFill="1" applyBorder="1" applyAlignment="1" applyProtection="1">
      <alignment/>
      <protection locked="0"/>
    </xf>
    <xf numFmtId="3" fontId="38" fillId="0" borderId="16" xfId="0" applyNumberFormat="1" applyFont="1" applyFill="1" applyBorder="1" applyAlignment="1" applyProtection="1">
      <alignment/>
      <protection locked="0"/>
    </xf>
    <xf numFmtId="0" fontId="38" fillId="0" borderId="10" xfId="0" applyNumberFormat="1" applyFont="1" applyFill="1" applyBorder="1" applyAlignment="1" applyProtection="1">
      <alignment/>
      <protection locked="0"/>
    </xf>
    <xf numFmtId="3" fontId="38" fillId="0" borderId="17" xfId="0" applyNumberFormat="1" applyFont="1" applyFill="1" applyBorder="1" applyAlignment="1" applyProtection="1">
      <alignment/>
      <protection locked="0"/>
    </xf>
    <xf numFmtId="0" fontId="39" fillId="0" borderId="10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0" fontId="40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9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justify" wrapText="1"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3" fontId="3" fillId="0" borderId="10" xfId="0" applyNumberFormat="1" applyFont="1" applyBorder="1" applyAlignment="1">
      <alignment wrapText="1"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49" fontId="1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justify" vertical="top" wrapText="1"/>
    </xf>
    <xf numFmtId="3" fontId="13" fillId="0" borderId="0" xfId="0" applyNumberFormat="1" applyFont="1" applyBorder="1" applyAlignment="1">
      <alignment horizontal="right" vertical="top" wrapText="1"/>
    </xf>
    <xf numFmtId="3" fontId="16" fillId="0" borderId="0" xfId="0" applyNumberFormat="1" applyFont="1" applyBorder="1" applyAlignment="1">
      <alignment horizontal="right" vertical="top" wrapText="1"/>
    </xf>
    <xf numFmtId="3" fontId="8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justify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justify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3" fontId="1" fillId="0" borderId="10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3" fontId="8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justify" vertical="top" wrapText="1"/>
    </xf>
    <xf numFmtId="0" fontId="8" fillId="0" borderId="11" xfId="0" applyFont="1" applyBorder="1" applyAlignment="1">
      <alignment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49" fontId="11" fillId="0" borderId="10" xfId="0" applyNumberFormat="1" applyFont="1" applyBorder="1" applyAlignment="1">
      <alignment vertical="top"/>
    </xf>
    <xf numFmtId="0" fontId="10" fillId="0" borderId="10" xfId="0" applyFont="1" applyBorder="1" applyAlignment="1">
      <alignment wrapText="1"/>
    </xf>
    <xf numFmtId="3" fontId="11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49" fontId="10" fillId="0" borderId="10" xfId="0" applyNumberFormat="1" applyFont="1" applyBorder="1" applyAlignment="1">
      <alignment vertical="top"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wrapText="1"/>
    </xf>
    <xf numFmtId="0" fontId="9" fillId="0" borderId="10" xfId="0" applyFont="1" applyBorder="1" applyAlignment="1">
      <alignment horizontal="left" vertical="top" wrapText="1"/>
    </xf>
    <xf numFmtId="0" fontId="38" fillId="0" borderId="17" xfId="0" applyNumberFormat="1" applyFont="1" applyFill="1" applyBorder="1" applyAlignment="1" applyProtection="1">
      <alignment/>
      <protection locked="0"/>
    </xf>
    <xf numFmtId="3" fontId="39" fillId="0" borderId="17" xfId="0" applyNumberFormat="1" applyFont="1" applyFill="1" applyBorder="1" applyAlignment="1" applyProtection="1">
      <alignment/>
      <protection locked="0"/>
    </xf>
    <xf numFmtId="49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3" fontId="38" fillId="0" borderId="0" xfId="0" applyNumberFormat="1" applyFont="1" applyFill="1" applyBorder="1" applyAlignment="1" applyProtection="1">
      <alignment/>
      <protection locked="0"/>
    </xf>
    <xf numFmtId="3" fontId="39" fillId="0" borderId="0" xfId="0" applyNumberFormat="1" applyFont="1" applyFill="1" applyBorder="1" applyAlignment="1" applyProtection="1">
      <alignment/>
      <protection locked="0"/>
    </xf>
    <xf numFmtId="0" fontId="39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43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wrapText="1"/>
    </xf>
    <xf numFmtId="3" fontId="0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 wrapText="1"/>
    </xf>
    <xf numFmtId="3" fontId="3" fillId="0" borderId="10" xfId="0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justify" wrapText="1"/>
    </xf>
    <xf numFmtId="0" fontId="3" fillId="0" borderId="0" xfId="0" applyFont="1" applyBorder="1" applyAlignment="1">
      <alignment horizontal="justify" wrapText="1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0" fontId="0" fillId="0" borderId="0" xfId="0" applyFont="1" applyAlignment="1">
      <alignment horizontal="left"/>
    </xf>
    <xf numFmtId="3" fontId="3" fillId="0" borderId="0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45" fillId="0" borderId="10" xfId="0" applyFont="1" applyFill="1" applyBorder="1" applyAlignment="1">
      <alignment horizontal="justify" wrapText="1"/>
    </xf>
    <xf numFmtId="3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12" xfId="0" applyNumberForma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left" vertical="top"/>
    </xf>
    <xf numFmtId="3" fontId="0" fillId="0" borderId="10" xfId="0" applyNumberFormat="1" applyFont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7" fillId="0" borderId="17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 horizontal="right" vertical="center" wrapText="1"/>
    </xf>
    <xf numFmtId="0" fontId="0" fillId="0" borderId="12" xfId="0" applyFill="1" applyBorder="1" applyAlignment="1">
      <alignment wrapText="1"/>
    </xf>
    <xf numFmtId="0" fontId="39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37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1" fillId="0" borderId="0" xfId="56" applyFont="1" applyBorder="1" applyAlignment="1">
      <alignment horizontal="center"/>
      <protection/>
    </xf>
    <xf numFmtId="0" fontId="42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right"/>
    </xf>
    <xf numFmtId="0" fontId="3" fillId="0" borderId="24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4" fillId="0" borderId="17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zoomScalePageLayoutView="0" workbookViewId="0" topLeftCell="A7">
      <selection activeCell="A1" sqref="A1"/>
    </sheetView>
  </sheetViews>
  <sheetFormatPr defaultColWidth="9.140625" defaultRowHeight="12.75"/>
  <cols>
    <col min="1" max="1" width="29.57421875" style="0" customWidth="1"/>
  </cols>
  <sheetData>
    <row r="1" ht="12.75">
      <c r="A1" t="s">
        <v>739</v>
      </c>
    </row>
    <row r="2" spans="1:2" ht="15.75">
      <c r="A2" s="1" t="s">
        <v>555</v>
      </c>
      <c r="B2" s="1"/>
    </row>
    <row r="3" spans="1:2" ht="15.75">
      <c r="A3" s="1"/>
      <c r="B3" s="1"/>
    </row>
    <row r="4" spans="1:2" ht="13.5">
      <c r="A4" s="273" t="s">
        <v>0</v>
      </c>
      <c r="B4" s="274"/>
    </row>
    <row r="5" spans="1:2" ht="15.75">
      <c r="A5" s="3"/>
      <c r="B5" s="3"/>
    </row>
    <row r="6" spans="1:2" ht="15.75">
      <c r="A6" s="4" t="s">
        <v>1</v>
      </c>
      <c r="B6" s="3"/>
    </row>
    <row r="7" spans="1:2" ht="15">
      <c r="A7" s="5"/>
      <c r="B7" s="6"/>
    </row>
    <row r="8" spans="1:2" ht="15.75">
      <c r="A8" s="7" t="s">
        <v>2</v>
      </c>
      <c r="B8" s="8"/>
    </row>
    <row r="9" spans="1:2" ht="15.75">
      <c r="A9" s="7"/>
      <c r="B9" s="9" t="s">
        <v>3</v>
      </c>
    </row>
    <row r="10" spans="1:2" ht="15">
      <c r="A10" s="10" t="s">
        <v>9</v>
      </c>
      <c r="B10" s="11">
        <v>3535</v>
      </c>
    </row>
    <row r="11" spans="1:2" ht="15">
      <c r="A11" s="10" t="s">
        <v>5</v>
      </c>
      <c r="B11" s="11">
        <v>130</v>
      </c>
    </row>
    <row r="12" spans="1:2" ht="15">
      <c r="A12" s="10" t="s">
        <v>4</v>
      </c>
      <c r="B12" s="11">
        <v>80</v>
      </c>
    </row>
    <row r="13" spans="1:2" ht="32.25" customHeight="1">
      <c r="A13" s="12" t="s">
        <v>10</v>
      </c>
      <c r="B13" s="11">
        <v>10000</v>
      </c>
    </row>
    <row r="14" spans="1:2" ht="32.25" customHeight="1">
      <c r="A14" s="12" t="s">
        <v>455</v>
      </c>
      <c r="B14" s="11">
        <v>4000</v>
      </c>
    </row>
    <row r="15" spans="1:2" ht="32.25" customHeight="1">
      <c r="A15" s="12" t="s">
        <v>556</v>
      </c>
      <c r="B15" s="11">
        <v>531</v>
      </c>
    </row>
    <row r="16" spans="1:2" ht="15.75">
      <c r="A16" s="13" t="s">
        <v>7</v>
      </c>
      <c r="B16" s="14">
        <f>SUM(B10:B15)</f>
        <v>18276</v>
      </c>
    </row>
    <row r="17" spans="1:2" ht="15">
      <c r="A17" s="6"/>
      <c r="B17" s="6"/>
    </row>
    <row r="18" spans="1:2" ht="15">
      <c r="A18" s="6"/>
      <c r="B18" s="6"/>
    </row>
    <row r="19" spans="1:2" ht="15">
      <c r="A19" s="6"/>
      <c r="B19" s="6"/>
    </row>
    <row r="20" spans="1:2" ht="15">
      <c r="A20" s="6"/>
      <c r="B20" s="6"/>
    </row>
    <row r="21" spans="1:2" ht="15.75">
      <c r="A21" s="1" t="s">
        <v>8</v>
      </c>
      <c r="B21" s="6"/>
    </row>
    <row r="22" spans="1:2" ht="15">
      <c r="A22" s="6"/>
      <c r="B22" s="6"/>
    </row>
    <row r="23" spans="1:2" ht="15.75">
      <c r="A23" s="7" t="s">
        <v>2</v>
      </c>
      <c r="B23" s="8"/>
    </row>
    <row r="24" spans="1:2" ht="15.75">
      <c r="A24" s="7"/>
      <c r="B24" s="9" t="s">
        <v>3</v>
      </c>
    </row>
    <row r="25" spans="1:2" ht="15">
      <c r="A25" s="10" t="s">
        <v>6</v>
      </c>
      <c r="B25" s="11">
        <v>13726</v>
      </c>
    </row>
    <row r="26" spans="1:2" ht="30">
      <c r="A26" s="12" t="s">
        <v>11</v>
      </c>
      <c r="B26" s="11">
        <v>250</v>
      </c>
    </row>
    <row r="27" spans="1:2" ht="30">
      <c r="A27" s="12" t="s">
        <v>456</v>
      </c>
      <c r="B27" s="11">
        <v>300</v>
      </c>
    </row>
    <row r="28" spans="1:2" ht="48" customHeight="1">
      <c r="A28" s="12" t="s">
        <v>455</v>
      </c>
      <c r="B28" s="11">
        <v>4000</v>
      </c>
    </row>
    <row r="29" spans="1:2" ht="15.75">
      <c r="A29" s="13" t="s">
        <v>7</v>
      </c>
      <c r="B29" s="14">
        <f>SUM(B25:B28)</f>
        <v>18276</v>
      </c>
    </row>
  </sheetData>
  <sheetProtection/>
  <mergeCells count="1">
    <mergeCell ref="A4:B4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9">
      <selection activeCell="C1" sqref="C1:D1"/>
    </sheetView>
  </sheetViews>
  <sheetFormatPr defaultColWidth="13.28125" defaultRowHeight="33.75" customHeight="1"/>
  <cols>
    <col min="1" max="1" width="13.28125" style="0" customWidth="1"/>
    <col min="2" max="2" width="49.57421875" style="0" customWidth="1"/>
    <col min="3" max="3" width="15.8515625" style="0" customWidth="1"/>
  </cols>
  <sheetData>
    <row r="1" spans="3:4" ht="33.75" customHeight="1">
      <c r="C1" s="274" t="s">
        <v>744</v>
      </c>
      <c r="D1" s="274"/>
    </row>
    <row r="2" spans="1:4" ht="33.75" customHeight="1">
      <c r="A2" s="186"/>
      <c r="B2" s="301" t="s">
        <v>469</v>
      </c>
      <c r="C2" s="302"/>
      <c r="D2" s="189"/>
    </row>
    <row r="3" spans="1:4" ht="33.75" customHeight="1">
      <c r="A3" s="186"/>
      <c r="B3" s="187" t="s">
        <v>542</v>
      </c>
      <c r="C3" s="188"/>
      <c r="D3" s="189"/>
    </row>
    <row r="4" spans="1:4" ht="33.75" customHeight="1">
      <c r="A4" s="186"/>
      <c r="B4" s="189" t="s">
        <v>148</v>
      </c>
      <c r="C4" s="189"/>
      <c r="D4" s="189"/>
    </row>
    <row r="5" spans="1:4" ht="33.75" customHeight="1">
      <c r="A5" s="186"/>
      <c r="B5" s="189"/>
      <c r="C5" s="189" t="s">
        <v>47</v>
      </c>
      <c r="D5" s="189"/>
    </row>
    <row r="6" spans="1:4" ht="33.75" customHeight="1">
      <c r="A6" s="189"/>
      <c r="B6" s="189"/>
      <c r="C6" s="189"/>
      <c r="D6" s="189"/>
    </row>
    <row r="7" spans="1:4" ht="33.75" customHeight="1">
      <c r="A7" s="189"/>
      <c r="B7" s="189"/>
      <c r="C7" s="189"/>
      <c r="D7" s="189"/>
    </row>
    <row r="8" spans="1:4" ht="105" customHeight="1">
      <c r="A8" s="190" t="s">
        <v>48</v>
      </c>
      <c r="B8" s="191" t="s">
        <v>446</v>
      </c>
      <c r="C8" s="192">
        <v>3800</v>
      </c>
      <c r="D8" s="189"/>
    </row>
    <row r="9" spans="1:4" ht="48.75" customHeight="1">
      <c r="A9" s="193" t="s">
        <v>380</v>
      </c>
      <c r="B9" s="191" t="s">
        <v>445</v>
      </c>
      <c r="C9" s="192">
        <v>8</v>
      </c>
      <c r="D9" s="189"/>
    </row>
    <row r="10" spans="1:4" ht="33.75" customHeight="1">
      <c r="A10" s="194" t="s">
        <v>50</v>
      </c>
      <c r="B10" s="194" t="s">
        <v>51</v>
      </c>
      <c r="C10" s="192">
        <f>SUM(C11+C12)</f>
        <v>22870</v>
      </c>
      <c r="D10" s="189"/>
    </row>
    <row r="11" spans="1:4" ht="33.75" customHeight="1">
      <c r="A11" s="195" t="s">
        <v>52</v>
      </c>
      <c r="B11" s="196" t="s">
        <v>53</v>
      </c>
      <c r="C11" s="197">
        <v>2645</v>
      </c>
      <c r="D11" s="189"/>
    </row>
    <row r="12" spans="1:4" ht="33.75" customHeight="1">
      <c r="A12" s="195" t="s">
        <v>54</v>
      </c>
      <c r="B12" s="196" t="s">
        <v>55</v>
      </c>
      <c r="C12" s="197">
        <v>20225</v>
      </c>
      <c r="D12" s="189"/>
    </row>
    <row r="13" spans="1:4" ht="33.75" customHeight="1">
      <c r="A13" s="194" t="s">
        <v>56</v>
      </c>
      <c r="B13" s="191" t="s">
        <v>57</v>
      </c>
      <c r="C13" s="192">
        <v>3504</v>
      </c>
      <c r="D13" s="189"/>
    </row>
    <row r="14" spans="1:4" ht="33.75" customHeight="1">
      <c r="A14" s="194" t="s">
        <v>58</v>
      </c>
      <c r="B14" s="191" t="s">
        <v>143</v>
      </c>
      <c r="C14" s="192">
        <v>720</v>
      </c>
      <c r="D14" s="189"/>
    </row>
    <row r="15" spans="1:4" ht="41.25" customHeight="1">
      <c r="A15" s="198" t="s">
        <v>59</v>
      </c>
      <c r="B15" s="191" t="s">
        <v>103</v>
      </c>
      <c r="C15" s="194">
        <v>10045</v>
      </c>
      <c r="D15" s="189"/>
    </row>
    <row r="16" spans="1:4" ht="33.75" customHeight="1">
      <c r="A16" s="196"/>
      <c r="B16" s="199" t="s">
        <v>495</v>
      </c>
      <c r="C16" s="192">
        <f>SUM(C8+C9+C10+C13+C14+C15)</f>
        <v>40947</v>
      </c>
      <c r="D16" s="189"/>
    </row>
    <row r="17" spans="1:4" ht="33.75" customHeight="1">
      <c r="A17" s="198">
        <v>7</v>
      </c>
      <c r="B17" s="199" t="s">
        <v>522</v>
      </c>
      <c r="C17" s="192">
        <f>SUM(C18:C20)</f>
        <v>1678</v>
      </c>
      <c r="D17" s="189"/>
    </row>
    <row r="18" spans="1:4" ht="45.75" customHeight="1">
      <c r="A18" s="193" t="s">
        <v>520</v>
      </c>
      <c r="B18" s="199" t="s">
        <v>108</v>
      </c>
      <c r="C18" s="196">
        <v>465</v>
      </c>
      <c r="D18" s="189"/>
    </row>
    <row r="19" spans="1:4" ht="45.75" customHeight="1">
      <c r="A19" s="193" t="s">
        <v>521</v>
      </c>
      <c r="B19" s="199" t="s">
        <v>519</v>
      </c>
      <c r="C19" s="196">
        <v>120</v>
      </c>
      <c r="D19" s="189"/>
    </row>
    <row r="20" spans="1:4" ht="45.75" customHeight="1">
      <c r="A20" s="193" t="s">
        <v>550</v>
      </c>
      <c r="B20" s="199" t="s">
        <v>551</v>
      </c>
      <c r="C20" s="196">
        <v>1093</v>
      </c>
      <c r="D20" s="189"/>
    </row>
    <row r="21" spans="1:4" ht="33.75" customHeight="1">
      <c r="A21" s="193" t="s">
        <v>105</v>
      </c>
      <c r="B21" s="194" t="s">
        <v>112</v>
      </c>
      <c r="C21" s="194">
        <f>SUM(C22:C26)</f>
        <v>9860</v>
      </c>
      <c r="D21" s="189"/>
    </row>
    <row r="22" spans="1:4" ht="33.75" customHeight="1">
      <c r="A22" s="193" t="s">
        <v>107</v>
      </c>
      <c r="B22" s="196" t="s">
        <v>114</v>
      </c>
      <c r="C22" s="194">
        <v>2300</v>
      </c>
      <c r="D22" s="189"/>
    </row>
    <row r="23" spans="1:4" ht="33.75" customHeight="1">
      <c r="A23" s="193" t="s">
        <v>109</v>
      </c>
      <c r="B23" s="196" t="s">
        <v>116</v>
      </c>
      <c r="C23" s="194">
        <v>200</v>
      </c>
      <c r="D23" s="189"/>
    </row>
    <row r="24" spans="1:4" ht="33.75" customHeight="1">
      <c r="A24" s="193" t="s">
        <v>111</v>
      </c>
      <c r="B24" s="196" t="s">
        <v>118</v>
      </c>
      <c r="C24" s="194">
        <v>1760</v>
      </c>
      <c r="D24" s="189"/>
    </row>
    <row r="25" spans="1:4" ht="33.75" customHeight="1">
      <c r="A25" s="193" t="s">
        <v>121</v>
      </c>
      <c r="B25" s="196" t="s">
        <v>120</v>
      </c>
      <c r="C25" s="194">
        <v>3100</v>
      </c>
      <c r="D25" s="189"/>
    </row>
    <row r="26" spans="1:4" ht="61.5" customHeight="1">
      <c r="A26" s="193" t="s">
        <v>146</v>
      </c>
      <c r="B26" s="191" t="s">
        <v>437</v>
      </c>
      <c r="C26" s="196">
        <v>2500</v>
      </c>
      <c r="D26" s="189"/>
    </row>
    <row r="27" spans="1:4" ht="45" customHeight="1">
      <c r="A27" s="193"/>
      <c r="B27" s="199" t="s">
        <v>124</v>
      </c>
      <c r="C27" s="194">
        <f>SUM(C28:C30)</f>
        <v>5334</v>
      </c>
      <c r="D27" s="189"/>
    </row>
    <row r="28" spans="1:4" ht="33.75" customHeight="1">
      <c r="A28" s="193" t="s">
        <v>125</v>
      </c>
      <c r="B28" s="191" t="s">
        <v>128</v>
      </c>
      <c r="C28" s="196">
        <v>440</v>
      </c>
      <c r="D28" s="189"/>
    </row>
    <row r="29" spans="1:4" ht="45" customHeight="1">
      <c r="A29" s="193" t="s">
        <v>127</v>
      </c>
      <c r="B29" s="191" t="s">
        <v>558</v>
      </c>
      <c r="C29" s="196">
        <v>4320</v>
      </c>
      <c r="D29" s="189"/>
    </row>
    <row r="30" spans="1:4" ht="45" customHeight="1">
      <c r="A30" s="193" t="s">
        <v>579</v>
      </c>
      <c r="B30" s="191" t="s">
        <v>578</v>
      </c>
      <c r="C30" s="196">
        <v>574</v>
      </c>
      <c r="D30" s="189"/>
    </row>
    <row r="31" spans="1:4" ht="33.75" customHeight="1">
      <c r="A31" s="193" t="s">
        <v>580</v>
      </c>
      <c r="B31" s="191" t="s">
        <v>552</v>
      </c>
      <c r="C31" s="194">
        <v>2500</v>
      </c>
      <c r="D31" s="189"/>
    </row>
    <row r="32" spans="1:4" ht="33.75" customHeight="1">
      <c r="A32" s="196"/>
      <c r="B32" s="194" t="s">
        <v>132</v>
      </c>
      <c r="C32" s="194">
        <f>SUM(C33:C37)</f>
        <v>14276</v>
      </c>
      <c r="D32" s="189"/>
    </row>
    <row r="33" spans="1:4" ht="33.75" customHeight="1">
      <c r="A33" s="193" t="s">
        <v>133</v>
      </c>
      <c r="B33" s="196" t="s">
        <v>4</v>
      </c>
      <c r="C33" s="196">
        <v>80</v>
      </c>
      <c r="D33" s="189"/>
    </row>
    <row r="34" spans="1:4" ht="33.75" customHeight="1">
      <c r="A34" s="193" t="s">
        <v>134</v>
      </c>
      <c r="B34" s="196" t="s">
        <v>135</v>
      </c>
      <c r="C34" s="196">
        <v>10000</v>
      </c>
      <c r="D34" s="189"/>
    </row>
    <row r="35" spans="1:4" ht="33.75" customHeight="1">
      <c r="A35" s="193" t="s">
        <v>136</v>
      </c>
      <c r="B35" s="196" t="s">
        <v>137</v>
      </c>
      <c r="C35" s="196">
        <v>130</v>
      </c>
      <c r="D35" s="189"/>
    </row>
    <row r="36" spans="1:4" ht="33.75" customHeight="1">
      <c r="A36" s="193" t="s">
        <v>138</v>
      </c>
      <c r="B36" s="196" t="s">
        <v>141</v>
      </c>
      <c r="C36" s="196">
        <v>3535</v>
      </c>
      <c r="D36" s="189"/>
    </row>
    <row r="37" spans="1:4" ht="33.75" customHeight="1">
      <c r="A37" s="193" t="s">
        <v>451</v>
      </c>
      <c r="B37" s="191" t="s">
        <v>540</v>
      </c>
      <c r="C37" s="196">
        <v>531</v>
      </c>
      <c r="D37" s="189"/>
    </row>
    <row r="38" spans="1:4" ht="33.75" customHeight="1">
      <c r="A38" s="196"/>
      <c r="B38" s="194" t="s">
        <v>139</v>
      </c>
      <c r="C38" s="194">
        <v>23376</v>
      </c>
      <c r="D38" s="189"/>
    </row>
    <row r="39" spans="1:4" ht="33.75" customHeight="1">
      <c r="A39" s="196"/>
      <c r="B39" s="194" t="s">
        <v>493</v>
      </c>
      <c r="C39" s="192">
        <f>SUM(C16+C17+C21+C27+C32+C38+C31)</f>
        <v>97971</v>
      </c>
      <c r="D39" s="189"/>
    </row>
  </sheetData>
  <sheetProtection/>
  <mergeCells count="2">
    <mergeCell ref="B2:C2"/>
    <mergeCell ref="C1:D1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03"/>
  <sheetViews>
    <sheetView view="pageBreakPreview" zoomScaleSheetLayoutView="100" zoomScalePageLayoutView="0" workbookViewId="0" topLeftCell="A7">
      <selection activeCell="B1" sqref="B1"/>
    </sheetView>
  </sheetViews>
  <sheetFormatPr defaultColWidth="9.140625" defaultRowHeight="24" customHeight="1"/>
  <cols>
    <col min="1" max="1" width="62.7109375" style="0" customWidth="1"/>
    <col min="2" max="2" width="15.421875" style="0" customWidth="1"/>
  </cols>
  <sheetData>
    <row r="1" ht="24" customHeight="1">
      <c r="B1" t="s">
        <v>749</v>
      </c>
    </row>
    <row r="2" ht="35.25" customHeight="1">
      <c r="A2" s="161" t="s">
        <v>523</v>
      </c>
    </row>
    <row r="3" ht="24" customHeight="1">
      <c r="A3" s="29" t="s">
        <v>524</v>
      </c>
    </row>
    <row r="4" spans="1:2" ht="24" customHeight="1">
      <c r="A4" s="162"/>
      <c r="B4" s="15"/>
    </row>
    <row r="6" ht="24" customHeight="1" hidden="1"/>
    <row r="7" spans="1:2" ht="24" customHeight="1">
      <c r="A7" s="316" t="s">
        <v>228</v>
      </c>
      <c r="B7" s="316"/>
    </row>
    <row r="8" spans="1:2" ht="24" customHeight="1">
      <c r="A8" s="163"/>
      <c r="B8" s="46"/>
    </row>
    <row r="9" spans="1:2" ht="24" customHeight="1">
      <c r="A9" s="310" t="s">
        <v>2</v>
      </c>
      <c r="B9" s="313" t="s">
        <v>152</v>
      </c>
    </row>
    <row r="10" spans="1:2" ht="24" customHeight="1">
      <c r="A10" s="311"/>
      <c r="B10" s="314"/>
    </row>
    <row r="11" spans="1:2" ht="24" customHeight="1">
      <c r="A11" s="312"/>
      <c r="B11" s="315"/>
    </row>
    <row r="12" spans="1:2" ht="24" customHeight="1">
      <c r="A12" s="164" t="s">
        <v>525</v>
      </c>
      <c r="B12" s="165">
        <v>8832</v>
      </c>
    </row>
    <row r="13" spans="1:2" ht="24" customHeight="1">
      <c r="A13" s="164" t="s">
        <v>229</v>
      </c>
      <c r="B13" s="165">
        <v>312</v>
      </c>
    </row>
    <row r="14" spans="1:2" ht="24" customHeight="1">
      <c r="A14" s="166" t="s">
        <v>230</v>
      </c>
      <c r="B14" s="167">
        <f>SUM(B12:B13)</f>
        <v>9144</v>
      </c>
    </row>
    <row r="15" spans="1:2" ht="24" customHeight="1">
      <c r="A15" s="164" t="s">
        <v>231</v>
      </c>
      <c r="B15" s="165">
        <v>60</v>
      </c>
    </row>
    <row r="16" spans="1:2" ht="24" customHeight="1">
      <c r="A16" s="164" t="s">
        <v>232</v>
      </c>
      <c r="B16" s="165">
        <v>60</v>
      </c>
    </row>
    <row r="17" spans="1:2" ht="24" customHeight="1">
      <c r="A17" s="164" t="s">
        <v>526</v>
      </c>
      <c r="B17" s="165">
        <v>258</v>
      </c>
    </row>
    <row r="18" spans="1:2" ht="24" customHeight="1">
      <c r="A18" s="164" t="s">
        <v>234</v>
      </c>
      <c r="B18" s="165">
        <v>420</v>
      </c>
    </row>
    <row r="19" spans="1:2" ht="24" customHeight="1">
      <c r="A19" s="168" t="s">
        <v>235</v>
      </c>
      <c r="B19" s="169">
        <f>SUM(B15:B18)</f>
        <v>798</v>
      </c>
    </row>
    <row r="20" spans="1:2" ht="24" customHeight="1">
      <c r="A20" s="166" t="s">
        <v>236</v>
      </c>
      <c r="B20" s="167">
        <f>B14+B19</f>
        <v>9942</v>
      </c>
    </row>
    <row r="21" spans="1:2" ht="24" customHeight="1">
      <c r="A21" s="164" t="s">
        <v>527</v>
      </c>
      <c r="B21" s="165">
        <v>2538</v>
      </c>
    </row>
    <row r="22" spans="1:2" ht="24" customHeight="1">
      <c r="A22" s="166" t="s">
        <v>237</v>
      </c>
      <c r="B22" s="167">
        <f>SUM(B21:B21)</f>
        <v>2538</v>
      </c>
    </row>
    <row r="23" spans="1:2" ht="24" customHeight="1">
      <c r="A23" s="164" t="s">
        <v>160</v>
      </c>
      <c r="B23" s="165">
        <v>50</v>
      </c>
    </row>
    <row r="24" spans="1:2" ht="24" customHeight="1">
      <c r="A24" s="164" t="s">
        <v>238</v>
      </c>
      <c r="B24" s="165">
        <v>40</v>
      </c>
    </row>
    <row r="25" spans="1:2" ht="24" customHeight="1">
      <c r="A25" s="164" t="s">
        <v>161</v>
      </c>
      <c r="B25" s="165">
        <v>100</v>
      </c>
    </row>
    <row r="26" spans="1:2" ht="24" customHeight="1">
      <c r="A26" s="164" t="s">
        <v>725</v>
      </c>
      <c r="B26" s="165">
        <v>650</v>
      </c>
    </row>
    <row r="27" spans="1:2" ht="24" customHeight="1">
      <c r="A27" s="164" t="s">
        <v>239</v>
      </c>
      <c r="B27" s="165">
        <v>100</v>
      </c>
    </row>
    <row r="28" spans="1:2" ht="24" customHeight="1">
      <c r="A28" s="164" t="s">
        <v>240</v>
      </c>
      <c r="B28" s="165">
        <v>80</v>
      </c>
    </row>
    <row r="29" spans="1:2" ht="24" customHeight="1">
      <c r="A29" s="164" t="s">
        <v>528</v>
      </c>
      <c r="B29" s="165">
        <v>150</v>
      </c>
    </row>
    <row r="30" spans="1:2" ht="24" customHeight="1">
      <c r="A30" s="164" t="s">
        <v>242</v>
      </c>
      <c r="B30" s="165">
        <v>30</v>
      </c>
    </row>
    <row r="31" spans="1:2" ht="24" customHeight="1">
      <c r="A31" s="164" t="s">
        <v>192</v>
      </c>
      <c r="B31" s="165">
        <v>60</v>
      </c>
    </row>
    <row r="32" spans="1:2" ht="24" customHeight="1">
      <c r="A32" s="164" t="s">
        <v>529</v>
      </c>
      <c r="B32" s="165">
        <v>100</v>
      </c>
    </row>
    <row r="33" spans="1:2" ht="24" customHeight="1">
      <c r="A33" s="166" t="s">
        <v>243</v>
      </c>
      <c r="B33" s="167">
        <f>SUM(B23:B32)</f>
        <v>1360</v>
      </c>
    </row>
    <row r="34" spans="1:2" ht="24" customHeight="1">
      <c r="A34" s="166" t="s">
        <v>244</v>
      </c>
      <c r="B34" s="167">
        <f>B20+B22+B33</f>
        <v>13840</v>
      </c>
    </row>
    <row r="35" spans="1:2" ht="24" customHeight="1">
      <c r="A35" s="170"/>
      <c r="B35" s="46"/>
    </row>
    <row r="36" spans="1:2" ht="24" customHeight="1">
      <c r="A36" s="45"/>
      <c r="B36" s="46"/>
    </row>
    <row r="37" spans="1:2" ht="24" customHeight="1">
      <c r="A37" s="45"/>
      <c r="B37" s="46"/>
    </row>
    <row r="38" spans="1:2" ht="24" customHeight="1">
      <c r="A38" s="316" t="s">
        <v>245</v>
      </c>
      <c r="B38" s="316"/>
    </row>
    <row r="39" spans="1:2" ht="24" customHeight="1">
      <c r="A39" s="163"/>
      <c r="B39" s="46"/>
    </row>
    <row r="40" spans="1:2" ht="24" customHeight="1">
      <c r="A40" s="310" t="s">
        <v>2</v>
      </c>
      <c r="B40" s="313" t="s">
        <v>152</v>
      </c>
    </row>
    <row r="41" spans="1:2" ht="24" customHeight="1">
      <c r="A41" s="311"/>
      <c r="B41" s="314"/>
    </row>
    <row r="42" spans="1:2" ht="24" customHeight="1">
      <c r="A42" s="312"/>
      <c r="B42" s="315"/>
    </row>
    <row r="43" spans="1:2" ht="24" customHeight="1">
      <c r="A43" s="164" t="s">
        <v>497</v>
      </c>
      <c r="B43" s="165">
        <v>7485</v>
      </c>
    </row>
    <row r="44" spans="1:2" ht="24" customHeight="1">
      <c r="A44" s="164" t="s">
        <v>544</v>
      </c>
      <c r="B44" s="165">
        <v>437</v>
      </c>
    </row>
    <row r="45" spans="1:2" ht="24" customHeight="1">
      <c r="A45" s="166" t="s">
        <v>230</v>
      </c>
      <c r="B45" s="167">
        <f>SUM(B43:B44)</f>
        <v>7922</v>
      </c>
    </row>
    <row r="46" spans="1:2" ht="24" customHeight="1">
      <c r="A46" s="164" t="s">
        <v>233</v>
      </c>
      <c r="B46" s="165">
        <v>100</v>
      </c>
    </row>
    <row r="47" spans="1:2" ht="24" customHeight="1">
      <c r="A47" s="164" t="s">
        <v>246</v>
      </c>
      <c r="B47" s="165">
        <v>144</v>
      </c>
    </row>
    <row r="48" spans="1:2" ht="24" customHeight="1">
      <c r="A48" s="164" t="s">
        <v>234</v>
      </c>
      <c r="B48" s="165">
        <v>250</v>
      </c>
    </row>
    <row r="49" spans="1:2" ht="24" customHeight="1">
      <c r="A49" s="164" t="s">
        <v>265</v>
      </c>
      <c r="B49" s="165">
        <v>300</v>
      </c>
    </row>
    <row r="50" spans="1:2" ht="24" customHeight="1">
      <c r="A50" s="168" t="s">
        <v>247</v>
      </c>
      <c r="B50" s="167">
        <f>SUM(B46:B49)</f>
        <v>794</v>
      </c>
    </row>
    <row r="51" spans="1:2" ht="24" customHeight="1">
      <c r="A51" s="166" t="s">
        <v>236</v>
      </c>
      <c r="B51" s="167">
        <f>B45+B50</f>
        <v>8716</v>
      </c>
    </row>
    <row r="52" spans="1:2" ht="24" customHeight="1">
      <c r="A52" s="164" t="s">
        <v>527</v>
      </c>
      <c r="B52" s="165">
        <v>2286</v>
      </c>
    </row>
    <row r="53" spans="1:2" ht="24" customHeight="1">
      <c r="A53" s="164" t="s">
        <v>248</v>
      </c>
      <c r="B53" s="165">
        <v>60</v>
      </c>
    </row>
    <row r="54" spans="1:2" ht="24" customHeight="1">
      <c r="A54" s="166" t="s">
        <v>249</v>
      </c>
      <c r="B54" s="167">
        <f>SUM(B52:B53)</f>
        <v>2346</v>
      </c>
    </row>
    <row r="55" spans="1:2" ht="24" customHeight="1">
      <c r="A55" s="164" t="s">
        <v>250</v>
      </c>
      <c r="B55" s="165">
        <v>5</v>
      </c>
    </row>
    <row r="56" spans="1:2" ht="24" customHeight="1">
      <c r="A56" s="164" t="s">
        <v>160</v>
      </c>
      <c r="B56" s="165">
        <v>100</v>
      </c>
    </row>
    <row r="57" spans="1:2" ht="24" customHeight="1">
      <c r="A57" s="164" t="s">
        <v>251</v>
      </c>
      <c r="B57" s="165">
        <v>65</v>
      </c>
    </row>
    <row r="58" spans="1:2" ht="24" customHeight="1">
      <c r="A58" s="164" t="s">
        <v>161</v>
      </c>
      <c r="B58" s="165">
        <v>75</v>
      </c>
    </row>
    <row r="59" spans="1:2" ht="24" customHeight="1">
      <c r="A59" s="164" t="s">
        <v>208</v>
      </c>
      <c r="B59" s="165">
        <v>30</v>
      </c>
    </row>
    <row r="60" spans="1:2" ht="24" customHeight="1">
      <c r="A60" s="164" t="s">
        <v>252</v>
      </c>
      <c r="B60" s="165">
        <v>25</v>
      </c>
    </row>
    <row r="61" spans="1:2" ht="24" customHeight="1">
      <c r="A61" s="164" t="s">
        <v>210</v>
      </c>
      <c r="B61" s="165">
        <v>10</v>
      </c>
    </row>
    <row r="62" spans="1:2" ht="24" customHeight="1">
      <c r="A62" s="164" t="s">
        <v>253</v>
      </c>
      <c r="B62" s="165">
        <v>150</v>
      </c>
    </row>
    <row r="63" spans="1:2" ht="24" customHeight="1">
      <c r="A63" s="164" t="s">
        <v>254</v>
      </c>
      <c r="B63" s="165">
        <v>800</v>
      </c>
    </row>
    <row r="64" spans="1:2" ht="24" customHeight="1">
      <c r="A64" s="164" t="s">
        <v>213</v>
      </c>
      <c r="B64" s="165">
        <v>350</v>
      </c>
    </row>
    <row r="65" spans="1:2" ht="24" customHeight="1">
      <c r="A65" s="164" t="s">
        <v>255</v>
      </c>
      <c r="B65" s="165">
        <v>75</v>
      </c>
    </row>
    <row r="66" spans="1:2" ht="24" customHeight="1">
      <c r="A66" s="164" t="s">
        <v>548</v>
      </c>
      <c r="B66" s="165">
        <v>400</v>
      </c>
    </row>
    <row r="67" spans="1:2" ht="24" customHeight="1">
      <c r="A67" s="164" t="s">
        <v>256</v>
      </c>
      <c r="B67" s="165">
        <v>150</v>
      </c>
    </row>
    <row r="68" spans="1:2" ht="24" customHeight="1">
      <c r="A68" s="164" t="s">
        <v>257</v>
      </c>
      <c r="B68" s="165">
        <v>150</v>
      </c>
    </row>
    <row r="69" spans="1:2" ht="24" customHeight="1">
      <c r="A69" s="164" t="s">
        <v>545</v>
      </c>
      <c r="B69" s="165">
        <v>750</v>
      </c>
    </row>
    <row r="70" spans="1:2" ht="24" customHeight="1">
      <c r="A70" s="164" t="s">
        <v>546</v>
      </c>
      <c r="B70" s="165">
        <v>50</v>
      </c>
    </row>
    <row r="71" spans="1:2" ht="24" customHeight="1">
      <c r="A71" s="164" t="s">
        <v>530</v>
      </c>
      <c r="B71" s="165">
        <v>775</v>
      </c>
    </row>
    <row r="72" spans="1:2" ht="24" customHeight="1">
      <c r="A72" s="164" t="s">
        <v>242</v>
      </c>
      <c r="B72" s="165">
        <v>100</v>
      </c>
    </row>
    <row r="73" spans="1:2" ht="24" customHeight="1">
      <c r="A73" s="164" t="s">
        <v>168</v>
      </c>
      <c r="B73" s="165">
        <v>75</v>
      </c>
    </row>
    <row r="74" spans="1:2" ht="24" customHeight="1">
      <c r="A74" s="164" t="s">
        <v>223</v>
      </c>
      <c r="B74" s="165">
        <v>50</v>
      </c>
    </row>
    <row r="75" spans="1:2" ht="24" customHeight="1">
      <c r="A75" s="164" t="s">
        <v>260</v>
      </c>
      <c r="B75" s="165">
        <v>50</v>
      </c>
    </row>
    <row r="76" spans="1:2" ht="24" customHeight="1">
      <c r="A76" s="164" t="s">
        <v>241</v>
      </c>
      <c r="B76" s="165">
        <v>150</v>
      </c>
    </row>
    <row r="77" spans="1:2" ht="24" customHeight="1">
      <c r="A77" s="164" t="s">
        <v>173</v>
      </c>
      <c r="B77" s="165">
        <v>50</v>
      </c>
    </row>
    <row r="78" spans="1:2" ht="24" customHeight="1">
      <c r="A78" s="164" t="s">
        <v>192</v>
      </c>
      <c r="B78" s="165">
        <v>40</v>
      </c>
    </row>
    <row r="79" spans="1:2" ht="24" customHeight="1">
      <c r="A79" s="166" t="s">
        <v>261</v>
      </c>
      <c r="B79" s="167">
        <f>SUM(B55:B78)</f>
        <v>4475</v>
      </c>
    </row>
    <row r="80" spans="1:2" ht="24" customHeight="1">
      <c r="A80" s="166" t="s">
        <v>531</v>
      </c>
      <c r="B80" s="167">
        <v>790</v>
      </c>
    </row>
    <row r="81" spans="1:2" ht="24" customHeight="1">
      <c r="A81" s="166" t="s">
        <v>262</v>
      </c>
      <c r="B81" s="167">
        <f>B51+B54+B79+B80</f>
        <v>16327</v>
      </c>
    </row>
    <row r="82" spans="1:2" ht="24" customHeight="1">
      <c r="A82" s="45"/>
      <c r="B82" s="46"/>
    </row>
    <row r="83" spans="1:2" ht="24" customHeight="1">
      <c r="A83" s="45"/>
      <c r="B83" s="46"/>
    </row>
    <row r="84" spans="1:2" ht="24" customHeight="1">
      <c r="A84" s="45"/>
      <c r="B84" s="46"/>
    </row>
    <row r="85" spans="1:2" ht="24" customHeight="1">
      <c r="A85" s="316" t="s">
        <v>263</v>
      </c>
      <c r="B85" s="316"/>
    </row>
    <row r="86" spans="1:2" ht="24" customHeight="1">
      <c r="A86" s="163"/>
      <c r="B86" s="46"/>
    </row>
    <row r="87" spans="1:2" ht="24" customHeight="1">
      <c r="A87" s="310" t="s">
        <v>2</v>
      </c>
      <c r="B87" s="313" t="s">
        <v>152</v>
      </c>
    </row>
    <row r="88" spans="1:2" ht="24" customHeight="1">
      <c r="A88" s="311"/>
      <c r="B88" s="314"/>
    </row>
    <row r="89" spans="1:2" ht="24" customHeight="1">
      <c r="A89" s="312"/>
      <c r="B89" s="315"/>
    </row>
    <row r="90" spans="1:2" ht="24" customHeight="1">
      <c r="A90" s="164" t="s">
        <v>532</v>
      </c>
      <c r="B90" s="165">
        <v>14183</v>
      </c>
    </row>
    <row r="91" spans="1:2" ht="24" customHeight="1">
      <c r="A91" s="164" t="s">
        <v>264</v>
      </c>
      <c r="B91" s="165">
        <v>552</v>
      </c>
    </row>
    <row r="92" spans="1:2" ht="24" customHeight="1">
      <c r="A92" s="164" t="s">
        <v>544</v>
      </c>
      <c r="B92" s="165">
        <v>401</v>
      </c>
    </row>
    <row r="93" spans="1:2" ht="24" customHeight="1">
      <c r="A93" s="164" t="s">
        <v>533</v>
      </c>
      <c r="B93" s="165">
        <v>745</v>
      </c>
    </row>
    <row r="94" spans="1:2" ht="24" customHeight="1">
      <c r="A94" s="166" t="s">
        <v>230</v>
      </c>
      <c r="B94" s="167">
        <f>SUM(B90:B93)</f>
        <v>15881</v>
      </c>
    </row>
    <row r="95" spans="1:2" ht="24" customHeight="1">
      <c r="A95" s="164" t="s">
        <v>233</v>
      </c>
      <c r="B95" s="165">
        <v>200</v>
      </c>
    </row>
    <row r="96" spans="1:2" ht="24" customHeight="1">
      <c r="A96" s="164" t="s">
        <v>246</v>
      </c>
      <c r="B96" s="165">
        <v>543</v>
      </c>
    </row>
    <row r="97" spans="1:2" ht="24" customHeight="1">
      <c r="A97" s="164" t="s">
        <v>234</v>
      </c>
      <c r="B97" s="165">
        <v>850</v>
      </c>
    </row>
    <row r="98" spans="1:2" ht="24" customHeight="1">
      <c r="A98" s="164" t="s">
        <v>534</v>
      </c>
      <c r="B98" s="165">
        <v>326</v>
      </c>
    </row>
    <row r="99" spans="1:2" ht="24" customHeight="1">
      <c r="A99" s="164" t="s">
        <v>265</v>
      </c>
      <c r="B99" s="165">
        <v>600</v>
      </c>
    </row>
    <row r="100" spans="1:2" ht="24" customHeight="1">
      <c r="A100" s="164" t="s">
        <v>191</v>
      </c>
      <c r="B100" s="165">
        <v>250</v>
      </c>
    </row>
    <row r="101" spans="1:2" ht="24" customHeight="1">
      <c r="A101" s="168" t="s">
        <v>247</v>
      </c>
      <c r="B101" s="167">
        <f>SUM(B95:B100)</f>
        <v>2769</v>
      </c>
    </row>
    <row r="102" spans="1:2" ht="24" customHeight="1">
      <c r="A102" s="166" t="s">
        <v>236</v>
      </c>
      <c r="B102" s="167">
        <f>B94+B101</f>
        <v>18650</v>
      </c>
    </row>
    <row r="103" spans="1:2" ht="24" customHeight="1">
      <c r="A103" s="164" t="s">
        <v>527</v>
      </c>
      <c r="B103" s="165">
        <v>4807</v>
      </c>
    </row>
    <row r="104" spans="1:2" ht="24" customHeight="1">
      <c r="A104" s="166" t="s">
        <v>249</v>
      </c>
      <c r="B104" s="167">
        <f>SUM(B103:B103)</f>
        <v>4807</v>
      </c>
    </row>
    <row r="105" spans="1:2" ht="24" customHeight="1">
      <c r="A105" s="164" t="s">
        <v>250</v>
      </c>
      <c r="B105" s="165">
        <v>5</v>
      </c>
    </row>
    <row r="106" spans="1:2" ht="24" customHeight="1">
      <c r="A106" s="164" t="s">
        <v>160</v>
      </c>
      <c r="B106" s="165">
        <v>100</v>
      </c>
    </row>
    <row r="107" spans="1:2" ht="24" customHeight="1">
      <c r="A107" s="164" t="s">
        <v>251</v>
      </c>
      <c r="B107" s="165">
        <v>65</v>
      </c>
    </row>
    <row r="108" spans="1:2" ht="24" customHeight="1">
      <c r="A108" s="164" t="s">
        <v>161</v>
      </c>
      <c r="B108" s="165">
        <v>75</v>
      </c>
    </row>
    <row r="109" spans="1:2" ht="24" customHeight="1">
      <c r="A109" s="164" t="s">
        <v>208</v>
      </c>
      <c r="B109" s="165">
        <v>50</v>
      </c>
    </row>
    <row r="110" spans="1:2" ht="24" customHeight="1">
      <c r="A110" s="164" t="s">
        <v>252</v>
      </c>
      <c r="B110" s="165">
        <v>25</v>
      </c>
    </row>
    <row r="111" spans="1:2" ht="24" customHeight="1">
      <c r="A111" s="164" t="s">
        <v>210</v>
      </c>
      <c r="B111" s="165">
        <v>10</v>
      </c>
    </row>
    <row r="112" spans="1:2" ht="24" customHeight="1">
      <c r="A112" s="164" t="s">
        <v>253</v>
      </c>
      <c r="B112" s="165">
        <v>150</v>
      </c>
    </row>
    <row r="113" spans="1:2" ht="24" customHeight="1">
      <c r="A113" s="164" t="s">
        <v>254</v>
      </c>
      <c r="B113" s="165">
        <v>800</v>
      </c>
    </row>
    <row r="114" spans="1:2" ht="24" customHeight="1">
      <c r="A114" s="164" t="s">
        <v>213</v>
      </c>
      <c r="B114" s="165">
        <v>350</v>
      </c>
    </row>
    <row r="115" spans="1:2" ht="24" customHeight="1">
      <c r="A115" s="164" t="s">
        <v>255</v>
      </c>
      <c r="B115" s="165">
        <v>75</v>
      </c>
    </row>
    <row r="116" spans="1:2" ht="24" customHeight="1">
      <c r="A116" s="164" t="s">
        <v>548</v>
      </c>
      <c r="B116" s="165">
        <v>200</v>
      </c>
    </row>
    <row r="117" spans="1:2" ht="24" customHeight="1">
      <c r="A117" s="164" t="s">
        <v>256</v>
      </c>
      <c r="B117" s="165">
        <v>100</v>
      </c>
    </row>
    <row r="118" spans="1:2" ht="24" customHeight="1">
      <c r="A118" s="164" t="s">
        <v>257</v>
      </c>
      <c r="B118" s="165">
        <v>450</v>
      </c>
    </row>
    <row r="119" spans="1:2" ht="24" customHeight="1">
      <c r="A119" s="164" t="s">
        <v>258</v>
      </c>
      <c r="B119" s="165">
        <v>200</v>
      </c>
    </row>
    <row r="120" spans="1:2" ht="24" customHeight="1">
      <c r="A120" s="164" t="s">
        <v>259</v>
      </c>
      <c r="B120" s="165">
        <v>750</v>
      </c>
    </row>
    <row r="121" spans="1:2" ht="24" customHeight="1">
      <c r="A121" s="164" t="s">
        <v>549</v>
      </c>
      <c r="B121" s="165">
        <v>50</v>
      </c>
    </row>
    <row r="122" spans="1:2" ht="24" customHeight="1">
      <c r="A122" s="164" t="s">
        <v>530</v>
      </c>
      <c r="B122" s="165">
        <v>775</v>
      </c>
    </row>
    <row r="123" spans="1:2" ht="24" customHeight="1">
      <c r="A123" s="164" t="s">
        <v>242</v>
      </c>
      <c r="B123" s="165">
        <v>100</v>
      </c>
    </row>
    <row r="124" spans="1:2" ht="24" customHeight="1">
      <c r="A124" s="164" t="s">
        <v>168</v>
      </c>
      <c r="B124" s="165">
        <v>75</v>
      </c>
    </row>
    <row r="125" spans="1:2" ht="24" customHeight="1">
      <c r="A125" s="164" t="s">
        <v>223</v>
      </c>
      <c r="B125" s="165">
        <v>50</v>
      </c>
    </row>
    <row r="126" spans="1:2" ht="24" customHeight="1">
      <c r="A126" s="164" t="s">
        <v>260</v>
      </c>
      <c r="B126" s="165">
        <v>50</v>
      </c>
    </row>
    <row r="127" spans="1:2" ht="24" customHeight="1">
      <c r="A127" s="164" t="s">
        <v>241</v>
      </c>
      <c r="B127" s="165">
        <v>150</v>
      </c>
    </row>
    <row r="128" spans="1:2" ht="24" customHeight="1">
      <c r="A128" s="164" t="s">
        <v>192</v>
      </c>
      <c r="B128" s="165">
        <v>80</v>
      </c>
    </row>
    <row r="129" spans="1:2" ht="24" customHeight="1">
      <c r="A129" s="166" t="s">
        <v>531</v>
      </c>
      <c r="B129" s="167">
        <v>957</v>
      </c>
    </row>
    <row r="130" spans="1:2" ht="24" customHeight="1">
      <c r="A130" s="166" t="s">
        <v>261</v>
      </c>
      <c r="B130" s="167">
        <f>SUM(B105:B129)</f>
        <v>5692</v>
      </c>
    </row>
    <row r="131" spans="1:2" ht="24" customHeight="1">
      <c r="A131" s="184" t="s">
        <v>547</v>
      </c>
      <c r="B131" s="121">
        <v>4000</v>
      </c>
    </row>
    <row r="132" spans="1:2" ht="24" customHeight="1">
      <c r="A132" s="166" t="s">
        <v>262</v>
      </c>
      <c r="B132" s="167">
        <f>SUM(B102+B104+B130+B131)</f>
        <v>33149</v>
      </c>
    </row>
    <row r="133" spans="1:2" ht="24" customHeight="1">
      <c r="A133" s="45"/>
      <c r="B133" s="171"/>
    </row>
    <row r="134" spans="1:2" ht="24" customHeight="1">
      <c r="A134" s="45"/>
      <c r="B134" s="46"/>
    </row>
    <row r="135" spans="1:2" ht="24" customHeight="1">
      <c r="A135" s="316" t="s">
        <v>266</v>
      </c>
      <c r="B135" s="316"/>
    </row>
    <row r="136" spans="1:2" ht="24" customHeight="1">
      <c r="A136" s="163"/>
      <c r="B136" s="46"/>
    </row>
    <row r="137" spans="1:2" ht="24" customHeight="1">
      <c r="A137" s="310" t="s">
        <v>2</v>
      </c>
      <c r="B137" s="172"/>
    </row>
    <row r="138" spans="1:2" ht="24" customHeight="1">
      <c r="A138" s="311"/>
      <c r="B138" s="173"/>
    </row>
    <row r="139" spans="1:2" ht="24" customHeight="1">
      <c r="A139" s="312"/>
      <c r="B139" s="172" t="s">
        <v>152</v>
      </c>
    </row>
    <row r="140" spans="1:2" ht="24" customHeight="1">
      <c r="A140" s="164" t="s">
        <v>190</v>
      </c>
      <c r="B140" s="165">
        <v>1680</v>
      </c>
    </row>
    <row r="141" spans="1:2" ht="24" customHeight="1">
      <c r="A141" s="164" t="s">
        <v>267</v>
      </c>
      <c r="B141" s="165">
        <v>100</v>
      </c>
    </row>
    <row r="142" spans="1:2" ht="24" customHeight="1">
      <c r="A142" s="166" t="s">
        <v>157</v>
      </c>
      <c r="B142" s="167">
        <f>SUM(B140:B141)</f>
        <v>1780</v>
      </c>
    </row>
    <row r="143" spans="1:2" ht="24" customHeight="1">
      <c r="A143" s="164" t="s">
        <v>232</v>
      </c>
      <c r="B143" s="165">
        <v>30</v>
      </c>
    </row>
    <row r="144" spans="1:2" ht="24" customHeight="1">
      <c r="A144" s="164" t="s">
        <v>527</v>
      </c>
      <c r="B144" s="165">
        <v>447</v>
      </c>
    </row>
    <row r="145" spans="1:2" ht="24" customHeight="1">
      <c r="A145" s="166" t="s">
        <v>158</v>
      </c>
      <c r="B145" s="167">
        <f>SUM(B144:B144)</f>
        <v>447</v>
      </c>
    </row>
    <row r="146" spans="1:2" ht="24" customHeight="1">
      <c r="A146" s="164" t="s">
        <v>192</v>
      </c>
      <c r="B146" s="165">
        <v>10</v>
      </c>
    </row>
    <row r="147" spans="1:2" ht="24" customHeight="1">
      <c r="A147" s="166" t="s">
        <v>217</v>
      </c>
      <c r="B147" s="167">
        <f>SUM(B146:B146)</f>
        <v>10</v>
      </c>
    </row>
    <row r="148" spans="1:2" ht="24" customHeight="1">
      <c r="A148" s="166" t="s">
        <v>181</v>
      </c>
      <c r="B148" s="167">
        <f>B142+B145+B147</f>
        <v>2237</v>
      </c>
    </row>
    <row r="149" spans="1:2" ht="24" customHeight="1">
      <c r="A149" s="45"/>
      <c r="B149" s="46"/>
    </row>
    <row r="150" spans="1:2" ht="24" customHeight="1">
      <c r="A150" s="316" t="s">
        <v>268</v>
      </c>
      <c r="B150" s="316"/>
    </row>
    <row r="151" spans="1:2" ht="24" customHeight="1">
      <c r="A151" s="163"/>
      <c r="B151" s="46"/>
    </row>
    <row r="152" spans="1:2" ht="24" customHeight="1">
      <c r="A152" s="310" t="s">
        <v>2</v>
      </c>
      <c r="B152" s="172"/>
    </row>
    <row r="153" spans="1:2" ht="24" customHeight="1">
      <c r="A153" s="311"/>
      <c r="B153" s="173"/>
    </row>
    <row r="154" spans="1:2" ht="24" customHeight="1">
      <c r="A154" s="312"/>
      <c r="B154" s="172" t="s">
        <v>152</v>
      </c>
    </row>
    <row r="155" spans="1:2" ht="24" customHeight="1">
      <c r="A155" s="164" t="s">
        <v>269</v>
      </c>
      <c r="B155" s="165">
        <v>1852</v>
      </c>
    </row>
    <row r="156" spans="1:2" ht="24" customHeight="1">
      <c r="A156" s="164" t="s">
        <v>233</v>
      </c>
      <c r="B156" s="165">
        <v>50</v>
      </c>
    </row>
    <row r="157" spans="1:2" ht="24" customHeight="1">
      <c r="A157" s="164" t="s">
        <v>270</v>
      </c>
      <c r="B157" s="165">
        <v>100</v>
      </c>
    </row>
    <row r="158" spans="1:2" ht="24" customHeight="1">
      <c r="A158" s="164" t="s">
        <v>232</v>
      </c>
      <c r="B158" s="165">
        <v>30</v>
      </c>
    </row>
    <row r="159" spans="1:2" ht="24" customHeight="1">
      <c r="A159" s="166" t="s">
        <v>157</v>
      </c>
      <c r="B159" s="167">
        <f>SUM(B155:B158)</f>
        <v>2032</v>
      </c>
    </row>
    <row r="160" spans="1:2" ht="24" customHeight="1">
      <c r="A160" s="164" t="s">
        <v>527</v>
      </c>
      <c r="B160" s="165">
        <v>527</v>
      </c>
    </row>
    <row r="161" spans="1:2" ht="24" customHeight="1">
      <c r="A161" s="166" t="s">
        <v>158</v>
      </c>
      <c r="B161" s="167">
        <f>SUM(B160:B160)</f>
        <v>527</v>
      </c>
    </row>
    <row r="162" spans="1:2" ht="24" customHeight="1">
      <c r="A162" s="164" t="s">
        <v>192</v>
      </c>
      <c r="B162" s="165">
        <v>10</v>
      </c>
    </row>
    <row r="163" spans="1:2" ht="24" customHeight="1">
      <c r="A163" s="166" t="s">
        <v>217</v>
      </c>
      <c r="B163" s="167">
        <f>SUM(B162:B162)</f>
        <v>10</v>
      </c>
    </row>
    <row r="164" spans="1:2" ht="24" customHeight="1">
      <c r="A164" s="166" t="s">
        <v>181</v>
      </c>
      <c r="B164" s="167">
        <f>B159+B161+B163</f>
        <v>2569</v>
      </c>
    </row>
    <row r="165" spans="1:2" ht="24" customHeight="1">
      <c r="A165" s="45"/>
      <c r="B165" s="46"/>
    </row>
    <row r="166" spans="1:2" ht="24" customHeight="1">
      <c r="A166" s="284" t="s">
        <v>536</v>
      </c>
      <c r="B166" s="284"/>
    </row>
    <row r="167" spans="1:2" ht="24" customHeight="1">
      <c r="A167" s="30"/>
      <c r="B167" s="31"/>
    </row>
    <row r="168" spans="1:2" ht="24" customHeight="1">
      <c r="A168" s="303" t="s">
        <v>2</v>
      </c>
      <c r="B168" s="305" t="s">
        <v>152</v>
      </c>
    </row>
    <row r="169" spans="1:2" ht="24" customHeight="1">
      <c r="A169" s="304"/>
      <c r="B169" s="305"/>
    </row>
    <row r="170" spans="1:2" ht="24" customHeight="1">
      <c r="A170" s="304"/>
      <c r="B170" s="306"/>
    </row>
    <row r="171" spans="1:2" ht="42" customHeight="1">
      <c r="A171" s="156" t="s">
        <v>594</v>
      </c>
      <c r="B171" s="178">
        <v>3206</v>
      </c>
    </row>
    <row r="172" spans="1:2" ht="24" customHeight="1">
      <c r="A172" s="180" t="s">
        <v>181</v>
      </c>
      <c r="B172" s="176">
        <f>SUM(B171:B171)</f>
        <v>3206</v>
      </c>
    </row>
    <row r="174" spans="1:2" ht="24" customHeight="1">
      <c r="A174" s="307" t="s">
        <v>194</v>
      </c>
      <c r="B174" s="307"/>
    </row>
    <row r="175" spans="1:2" ht="24" customHeight="1">
      <c r="A175" s="30"/>
      <c r="B175" s="31"/>
    </row>
    <row r="176" spans="1:2" ht="24" customHeight="1">
      <c r="A176" s="308" t="s">
        <v>2</v>
      </c>
      <c r="B176" s="305" t="s">
        <v>152</v>
      </c>
    </row>
    <row r="177" spans="1:2" ht="24" customHeight="1">
      <c r="A177" s="309"/>
      <c r="B177" s="305"/>
    </row>
    <row r="178" spans="1:2" ht="24" customHeight="1">
      <c r="A178" s="309"/>
      <c r="B178" s="305"/>
    </row>
    <row r="179" spans="1:2" ht="52.5" customHeight="1">
      <c r="A179" s="156" t="s">
        <v>595</v>
      </c>
      <c r="B179" s="178">
        <v>5383</v>
      </c>
    </row>
    <row r="180" spans="1:2" ht="47.25" customHeight="1">
      <c r="A180" s="156" t="s">
        <v>596</v>
      </c>
      <c r="B180" s="178">
        <v>5489</v>
      </c>
    </row>
    <row r="181" spans="1:2" ht="42.75" customHeight="1">
      <c r="A181" s="156" t="s">
        <v>597</v>
      </c>
      <c r="B181" s="178">
        <v>105</v>
      </c>
    </row>
    <row r="182" spans="1:2" ht="47.25" customHeight="1">
      <c r="A182" s="156" t="s">
        <v>598</v>
      </c>
      <c r="B182" s="178">
        <v>727</v>
      </c>
    </row>
    <row r="183" spans="1:2" ht="27.75" customHeight="1">
      <c r="A183" s="180" t="s">
        <v>181</v>
      </c>
      <c r="B183" s="176">
        <f>SUM(B179:B182)</f>
        <v>11704</v>
      </c>
    </row>
    <row r="184" ht="27.75" customHeight="1"/>
    <row r="185" spans="1:2" ht="27.75" customHeight="1">
      <c r="A185" s="307" t="s">
        <v>196</v>
      </c>
      <c r="B185" s="307"/>
    </row>
    <row r="186" spans="1:2" ht="27.75" customHeight="1">
      <c r="A186" s="30"/>
      <c r="B186" s="31"/>
    </row>
    <row r="187" spans="1:2" ht="27.75" customHeight="1">
      <c r="A187" s="303" t="s">
        <v>2</v>
      </c>
      <c r="B187" s="305" t="s">
        <v>152</v>
      </c>
    </row>
    <row r="188" spans="1:2" ht="27.75" customHeight="1">
      <c r="A188" s="304"/>
      <c r="B188" s="305"/>
    </row>
    <row r="189" spans="1:2" ht="27.75" customHeight="1">
      <c r="A189" s="304"/>
      <c r="B189" s="306"/>
    </row>
    <row r="190" spans="1:2" ht="36" customHeight="1">
      <c r="A190" s="156" t="s">
        <v>599</v>
      </c>
      <c r="B190" s="178">
        <v>216</v>
      </c>
    </row>
    <row r="191" spans="1:2" ht="27.75" customHeight="1">
      <c r="A191" s="179" t="s">
        <v>197</v>
      </c>
      <c r="B191" s="176">
        <f>SUM(B190:B190)</f>
        <v>216</v>
      </c>
    </row>
    <row r="193" spans="1:2" ht="24" customHeight="1">
      <c r="A193" s="82" t="s">
        <v>535</v>
      </c>
      <c r="B193" s="120"/>
    </row>
    <row r="194" spans="1:2" ht="24" customHeight="1">
      <c r="A194" s="174" t="s">
        <v>228</v>
      </c>
      <c r="B194" s="176">
        <f>B34</f>
        <v>13840</v>
      </c>
    </row>
    <row r="195" spans="1:2" ht="35.25" customHeight="1">
      <c r="A195" s="174" t="s">
        <v>514</v>
      </c>
      <c r="B195" s="176">
        <f>B81</f>
        <v>16327</v>
      </c>
    </row>
    <row r="196" spans="1:2" ht="33.75" customHeight="1">
      <c r="A196" s="174" t="s">
        <v>263</v>
      </c>
      <c r="B196" s="176">
        <f>B132</f>
        <v>33149</v>
      </c>
    </row>
    <row r="197" spans="1:2" ht="24" customHeight="1">
      <c r="A197" s="174" t="s">
        <v>266</v>
      </c>
      <c r="B197" s="176">
        <f>B148</f>
        <v>2237</v>
      </c>
    </row>
    <row r="198" spans="1:2" ht="24" customHeight="1">
      <c r="A198" s="174" t="s">
        <v>268</v>
      </c>
      <c r="B198" s="176">
        <f>B164</f>
        <v>2569</v>
      </c>
    </row>
    <row r="199" spans="1:2" ht="24" customHeight="1">
      <c r="A199" s="174" t="s">
        <v>538</v>
      </c>
      <c r="B199" s="176">
        <f>B172</f>
        <v>3206</v>
      </c>
    </row>
    <row r="200" spans="1:2" ht="24" customHeight="1">
      <c r="A200" s="175" t="s">
        <v>537</v>
      </c>
      <c r="B200" s="177">
        <f>B183</f>
        <v>11704</v>
      </c>
    </row>
    <row r="201" spans="1:2" ht="24" customHeight="1">
      <c r="A201" s="175" t="s">
        <v>539</v>
      </c>
      <c r="B201" s="177">
        <f>B191</f>
        <v>216</v>
      </c>
    </row>
    <row r="202" spans="1:2" ht="24" customHeight="1">
      <c r="A202" s="92" t="s">
        <v>457</v>
      </c>
      <c r="B202" s="151">
        <f>SUM(B194:B201)</f>
        <v>83248</v>
      </c>
    </row>
    <row r="203" spans="1:2" ht="24" customHeight="1">
      <c r="A203" s="170"/>
      <c r="B203" s="170"/>
    </row>
  </sheetData>
  <sheetProtection/>
  <mergeCells count="22">
    <mergeCell ref="A7:B7"/>
    <mergeCell ref="A9:A11"/>
    <mergeCell ref="B9:B11"/>
    <mergeCell ref="A38:B38"/>
    <mergeCell ref="A135:B135"/>
    <mergeCell ref="A137:A139"/>
    <mergeCell ref="A150:B150"/>
    <mergeCell ref="A152:A154"/>
    <mergeCell ref="A40:A42"/>
    <mergeCell ref="B40:B42"/>
    <mergeCell ref="A85:B85"/>
    <mergeCell ref="A87:A89"/>
    <mergeCell ref="B87:B89"/>
    <mergeCell ref="A176:A178"/>
    <mergeCell ref="B176:B178"/>
    <mergeCell ref="A185:B185"/>
    <mergeCell ref="A187:A189"/>
    <mergeCell ref="B187:B189"/>
    <mergeCell ref="A166:B166"/>
    <mergeCell ref="A168:A170"/>
    <mergeCell ref="B168:B170"/>
    <mergeCell ref="A174:B174"/>
  </mergeCells>
  <printOptions/>
  <pageMargins left="0.75" right="0.75" top="1" bottom="1" header="0.5" footer="0.5"/>
  <pageSetup horizontalDpi="600" verticalDpi="600" orientation="portrait" paperSize="9" scale="58" r:id="rId1"/>
  <rowBreaks count="4" manualBreakCount="4">
    <brk id="35" max="255" man="1"/>
    <brk id="82" max="255" man="1"/>
    <brk id="133" max="255" man="1"/>
    <brk id="17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:F1"/>
    </sheetView>
  </sheetViews>
  <sheetFormatPr defaultColWidth="9.140625" defaultRowHeight="24" customHeight="1"/>
  <cols>
    <col min="1" max="1" width="8.7109375" style="0" customWidth="1"/>
    <col min="2" max="2" width="22.8515625" style="0" customWidth="1"/>
    <col min="3" max="3" width="14.140625" style="0" customWidth="1"/>
    <col min="4" max="4" width="16.140625" style="0" customWidth="1"/>
    <col min="5" max="5" width="16.421875" style="0" customWidth="1"/>
    <col min="6" max="16384" width="22.8515625" style="0" customWidth="1"/>
  </cols>
  <sheetData>
    <row r="1" spans="1:6" ht="24" customHeight="1">
      <c r="A1" s="317" t="s">
        <v>742</v>
      </c>
      <c r="B1" s="317"/>
      <c r="C1" s="317"/>
      <c r="D1" s="317"/>
      <c r="E1" s="317"/>
      <c r="F1" s="317"/>
    </row>
    <row r="2" spans="1:6" ht="24" customHeight="1">
      <c r="A2" s="318" t="s">
        <v>712</v>
      </c>
      <c r="B2" s="318"/>
      <c r="C2" s="318"/>
      <c r="D2" s="318"/>
      <c r="E2" s="318"/>
      <c r="F2" s="318"/>
    </row>
    <row r="3" spans="1:6" ht="24" customHeight="1">
      <c r="A3" s="319"/>
      <c r="B3" s="319"/>
      <c r="C3" s="319"/>
      <c r="D3" s="319"/>
      <c r="E3" s="319"/>
      <c r="F3" s="319"/>
    </row>
    <row r="4" spans="1:6" ht="24" customHeight="1">
      <c r="A4" s="320" t="s">
        <v>607</v>
      </c>
      <c r="B4" s="320"/>
      <c r="C4" s="320"/>
      <c r="D4" s="320"/>
      <c r="E4" s="320"/>
      <c r="F4" s="320"/>
    </row>
    <row r="5" spans="1:6" ht="24" customHeight="1">
      <c r="A5" s="19"/>
      <c r="B5" s="19"/>
      <c r="C5" s="18" t="s">
        <v>608</v>
      </c>
      <c r="D5" s="18" t="s">
        <v>312</v>
      </c>
      <c r="E5" s="18" t="s">
        <v>609</v>
      </c>
      <c r="F5" s="18" t="s">
        <v>610</v>
      </c>
    </row>
    <row r="6" spans="1:6" ht="24" customHeight="1">
      <c r="A6" s="19">
        <v>1</v>
      </c>
      <c r="B6" s="19" t="s">
        <v>384</v>
      </c>
      <c r="C6" s="116">
        <v>41120</v>
      </c>
      <c r="D6" s="116">
        <v>14048</v>
      </c>
      <c r="E6" s="116">
        <v>14502</v>
      </c>
      <c r="F6" s="114">
        <f>SUM(C6:E6)</f>
        <v>69670</v>
      </c>
    </row>
    <row r="7" spans="1:6" ht="24" customHeight="1">
      <c r="A7" s="19">
        <v>2</v>
      </c>
      <c r="B7" s="19" t="s">
        <v>611</v>
      </c>
      <c r="C7" s="116">
        <v>10665</v>
      </c>
      <c r="D7" s="116">
        <v>3777</v>
      </c>
      <c r="E7" s="116">
        <v>3959</v>
      </c>
      <c r="F7" s="114">
        <f aca="true" t="shared" si="0" ref="F7:F12">SUM(C7:E7)</f>
        <v>18401</v>
      </c>
    </row>
    <row r="8" spans="1:6" ht="24" customHeight="1">
      <c r="A8" s="19">
        <v>3</v>
      </c>
      <c r="B8" s="19" t="s">
        <v>337</v>
      </c>
      <c r="C8" s="116">
        <v>25716</v>
      </c>
      <c r="D8" s="116">
        <v>3586</v>
      </c>
      <c r="E8" s="116">
        <v>17528</v>
      </c>
      <c r="F8" s="114">
        <f t="shared" si="0"/>
        <v>46830</v>
      </c>
    </row>
    <row r="9" spans="1:6" ht="24" customHeight="1">
      <c r="A9" s="19">
        <v>4</v>
      </c>
      <c r="B9" s="19" t="s">
        <v>612</v>
      </c>
      <c r="C9" s="116">
        <v>1747</v>
      </c>
      <c r="D9" s="116"/>
      <c r="E9" s="116">
        <v>2538</v>
      </c>
      <c r="F9" s="114">
        <f t="shared" si="0"/>
        <v>4285</v>
      </c>
    </row>
    <row r="10" spans="1:6" ht="24" customHeight="1">
      <c r="A10" s="19">
        <v>5</v>
      </c>
      <c r="B10" s="19" t="s">
        <v>613</v>
      </c>
      <c r="C10" s="116"/>
      <c r="D10" s="116"/>
      <c r="E10" s="116">
        <v>13555</v>
      </c>
      <c r="F10" s="114">
        <f t="shared" si="0"/>
        <v>13555</v>
      </c>
    </row>
    <row r="11" spans="1:6" ht="24" customHeight="1">
      <c r="A11" s="19">
        <v>6</v>
      </c>
      <c r="B11" s="19" t="s">
        <v>385</v>
      </c>
      <c r="C11" s="116">
        <v>4000</v>
      </c>
      <c r="D11" s="116"/>
      <c r="E11" s="116">
        <v>14276</v>
      </c>
      <c r="F11" s="114">
        <f t="shared" si="0"/>
        <v>18276</v>
      </c>
    </row>
    <row r="12" spans="1:6" ht="24" customHeight="1">
      <c r="A12" s="18">
        <v>7</v>
      </c>
      <c r="B12" s="18" t="s">
        <v>7</v>
      </c>
      <c r="C12" s="114">
        <f>SUM(C6:C11)</f>
        <v>83248</v>
      </c>
      <c r="D12" s="114">
        <f>SUM(D6:D11)</f>
        <v>21411</v>
      </c>
      <c r="E12" s="114">
        <f>SUM(E6:E11)</f>
        <v>66358</v>
      </c>
      <c r="F12" s="114">
        <f t="shared" si="0"/>
        <v>171017</v>
      </c>
    </row>
  </sheetData>
  <mergeCells count="4"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E84"/>
  <sheetViews>
    <sheetView workbookViewId="0" topLeftCell="A1">
      <selection activeCell="B3" sqref="B3:E3"/>
    </sheetView>
  </sheetViews>
  <sheetFormatPr defaultColWidth="9.140625" defaultRowHeight="25.5" customHeight="1"/>
  <cols>
    <col min="1" max="1" width="43.28125" style="0" customWidth="1"/>
    <col min="2" max="2" width="15.140625" style="0" customWidth="1"/>
  </cols>
  <sheetData>
    <row r="3" spans="1:5" ht="25.5" customHeight="1">
      <c r="A3" t="s">
        <v>747</v>
      </c>
      <c r="B3" s="321" t="s">
        <v>748</v>
      </c>
      <c r="C3" s="321"/>
      <c r="D3" s="321"/>
      <c r="E3" s="321"/>
    </row>
    <row r="6" spans="1:2" ht="25.5" customHeight="1">
      <c r="A6" s="318" t="s">
        <v>654</v>
      </c>
      <c r="B6" s="318"/>
    </row>
    <row r="7" spans="1:2" ht="25.5" customHeight="1">
      <c r="A7" s="112"/>
      <c r="B7" s="217"/>
    </row>
    <row r="8" spans="1:2" ht="25.5" customHeight="1">
      <c r="A8" s="322" t="s">
        <v>2</v>
      </c>
      <c r="B8" s="218" t="s">
        <v>606</v>
      </c>
    </row>
    <row r="9" spans="1:2" ht="25.5" customHeight="1">
      <c r="A9" s="323"/>
      <c r="B9" s="220" t="s">
        <v>717</v>
      </c>
    </row>
    <row r="10" spans="1:2" ht="25.5" customHeight="1">
      <c r="A10" s="324"/>
      <c r="B10" s="221" t="s">
        <v>152</v>
      </c>
    </row>
    <row r="11" spans="1:2" ht="25.5" customHeight="1">
      <c r="A11" s="222" t="s">
        <v>110</v>
      </c>
      <c r="B11" s="223">
        <v>900</v>
      </c>
    </row>
    <row r="12" spans="1:2" ht="25.5" customHeight="1">
      <c r="A12" s="222" t="s">
        <v>721</v>
      </c>
      <c r="B12" s="223">
        <v>1564</v>
      </c>
    </row>
    <row r="13" spans="1:2" ht="25.5" customHeight="1">
      <c r="A13" s="113" t="s">
        <v>181</v>
      </c>
      <c r="B13" s="225">
        <f>SUM(B11:B12)</f>
        <v>2464</v>
      </c>
    </row>
    <row r="16" spans="1:2" ht="25.5" customHeight="1">
      <c r="A16" s="318" t="s">
        <v>655</v>
      </c>
      <c r="B16" s="318"/>
    </row>
    <row r="17" spans="1:2" ht="25.5" customHeight="1">
      <c r="A17" s="112"/>
      <c r="B17" s="217"/>
    </row>
    <row r="18" spans="1:2" ht="25.5" customHeight="1">
      <c r="A18" s="322" t="s">
        <v>2</v>
      </c>
      <c r="B18" s="218" t="s">
        <v>606</v>
      </c>
    </row>
    <row r="19" spans="1:2" ht="25.5" customHeight="1">
      <c r="A19" s="323"/>
      <c r="B19" s="220" t="s">
        <v>717</v>
      </c>
    </row>
    <row r="20" spans="1:2" ht="25.5" customHeight="1">
      <c r="A20" s="324"/>
      <c r="B20" s="221" t="s">
        <v>152</v>
      </c>
    </row>
    <row r="21" spans="1:2" ht="25.5" customHeight="1">
      <c r="A21" s="228" t="s">
        <v>110</v>
      </c>
      <c r="B21" s="223">
        <v>2900</v>
      </c>
    </row>
    <row r="22" spans="1:2" ht="25.5" customHeight="1">
      <c r="A22" s="222" t="s">
        <v>721</v>
      </c>
      <c r="B22" s="223">
        <v>5236</v>
      </c>
    </row>
    <row r="23" spans="1:2" ht="25.5" customHeight="1">
      <c r="A23" s="222" t="s">
        <v>147</v>
      </c>
      <c r="B23" s="223">
        <v>960</v>
      </c>
    </row>
    <row r="24" spans="1:2" ht="25.5" customHeight="1">
      <c r="A24" s="229" t="s">
        <v>181</v>
      </c>
      <c r="B24" s="225">
        <f>SUM(B21:B23)</f>
        <v>9096</v>
      </c>
    </row>
    <row r="27" spans="1:2" ht="25.5" customHeight="1">
      <c r="A27" s="318" t="s">
        <v>656</v>
      </c>
      <c r="B27" s="318"/>
    </row>
    <row r="28" spans="1:2" ht="25.5" customHeight="1">
      <c r="A28" s="112"/>
      <c r="B28" s="217"/>
    </row>
    <row r="29" spans="1:2" ht="25.5" customHeight="1">
      <c r="A29" s="322" t="s">
        <v>2</v>
      </c>
      <c r="B29" s="218" t="s">
        <v>606</v>
      </c>
    </row>
    <row r="30" spans="1:2" ht="25.5" customHeight="1">
      <c r="A30" s="323"/>
      <c r="B30" s="220" t="s">
        <v>717</v>
      </c>
    </row>
    <row r="31" spans="1:2" ht="25.5" customHeight="1">
      <c r="A31" s="324"/>
      <c r="B31" s="221" t="s">
        <v>152</v>
      </c>
    </row>
    <row r="32" spans="1:2" ht="25.5" customHeight="1">
      <c r="A32" s="222" t="s">
        <v>110</v>
      </c>
      <c r="B32" s="223">
        <v>250</v>
      </c>
    </row>
    <row r="33" spans="1:2" ht="25.5" customHeight="1">
      <c r="A33" s="229" t="s">
        <v>7</v>
      </c>
      <c r="B33" s="225">
        <v>250</v>
      </c>
    </row>
    <row r="35" spans="1:2" ht="25.5" customHeight="1">
      <c r="A35" s="325" t="s">
        <v>228</v>
      </c>
      <c r="B35" s="325"/>
    </row>
    <row r="36" spans="1:2" ht="25.5" customHeight="1">
      <c r="A36" s="322" t="s">
        <v>2</v>
      </c>
      <c r="B36" s="218" t="s">
        <v>606</v>
      </c>
    </row>
    <row r="37" spans="1:2" ht="25.5" customHeight="1">
      <c r="A37" s="323"/>
      <c r="B37" s="220" t="s">
        <v>717</v>
      </c>
    </row>
    <row r="38" spans="1:2" ht="25.5" customHeight="1">
      <c r="A38" s="324"/>
      <c r="B38" s="221" t="s">
        <v>152</v>
      </c>
    </row>
    <row r="39" spans="1:2" ht="25.5" customHeight="1">
      <c r="A39" s="257" t="s">
        <v>721</v>
      </c>
      <c r="B39" s="258">
        <v>9959</v>
      </c>
    </row>
    <row r="40" spans="1:2" ht="25.5" customHeight="1">
      <c r="A40" s="257" t="s">
        <v>722</v>
      </c>
      <c r="B40" s="258">
        <v>1470</v>
      </c>
    </row>
    <row r="41" spans="1:2" ht="25.5" customHeight="1">
      <c r="A41" s="229" t="s">
        <v>7</v>
      </c>
      <c r="B41" s="259">
        <f>SUM(B39:B40)</f>
        <v>11429</v>
      </c>
    </row>
    <row r="44" spans="1:2" ht="25.5" customHeight="1">
      <c r="A44" s="325" t="s">
        <v>245</v>
      </c>
      <c r="B44" s="325"/>
    </row>
    <row r="45" spans="1:2" ht="25.5" customHeight="1">
      <c r="A45" s="322" t="s">
        <v>2</v>
      </c>
      <c r="B45" s="218" t="s">
        <v>606</v>
      </c>
    </row>
    <row r="46" spans="1:2" ht="25.5" customHeight="1">
      <c r="A46" s="323"/>
      <c r="B46" s="220" t="s">
        <v>717</v>
      </c>
    </row>
    <row r="47" spans="1:2" ht="25.5" customHeight="1">
      <c r="A47" s="324"/>
      <c r="B47" s="221" t="s">
        <v>152</v>
      </c>
    </row>
    <row r="48" spans="1:2" ht="25.5" customHeight="1">
      <c r="A48" s="257" t="s">
        <v>721</v>
      </c>
      <c r="B48" s="258">
        <v>11800</v>
      </c>
    </row>
    <row r="49" spans="1:2" ht="25.5" customHeight="1">
      <c r="A49" s="257" t="s">
        <v>722</v>
      </c>
      <c r="B49" s="258">
        <v>6441</v>
      </c>
    </row>
    <row r="50" spans="1:2" ht="25.5" customHeight="1">
      <c r="A50" s="229" t="s">
        <v>7</v>
      </c>
      <c r="B50" s="259">
        <f>SUM(B48:B49)</f>
        <v>18241</v>
      </c>
    </row>
    <row r="53" spans="1:2" ht="25.5" customHeight="1">
      <c r="A53" s="316" t="s">
        <v>263</v>
      </c>
      <c r="B53" s="316"/>
    </row>
    <row r="54" spans="1:2" ht="25.5" customHeight="1">
      <c r="A54" s="163"/>
      <c r="B54" s="163"/>
    </row>
    <row r="55" spans="1:2" ht="25.5" customHeight="1">
      <c r="A55" s="322" t="s">
        <v>2</v>
      </c>
      <c r="B55" s="218" t="s">
        <v>606</v>
      </c>
    </row>
    <row r="56" spans="1:2" ht="25.5" customHeight="1">
      <c r="A56" s="323"/>
      <c r="B56" s="220" t="s">
        <v>717</v>
      </c>
    </row>
    <row r="57" spans="1:2" ht="25.5" customHeight="1">
      <c r="A57" s="324"/>
      <c r="B57" s="221" t="s">
        <v>152</v>
      </c>
    </row>
    <row r="58" spans="1:2" ht="25.5" customHeight="1">
      <c r="A58" s="257" t="s">
        <v>721</v>
      </c>
      <c r="B58" s="258">
        <v>16416</v>
      </c>
    </row>
    <row r="59" spans="1:2" ht="25.5" customHeight="1">
      <c r="A59" s="257" t="s">
        <v>722</v>
      </c>
      <c r="B59" s="258">
        <v>3045</v>
      </c>
    </row>
    <row r="60" spans="1:2" ht="25.5" customHeight="1">
      <c r="A60" s="257" t="s">
        <v>723</v>
      </c>
      <c r="B60" s="258">
        <v>4000</v>
      </c>
    </row>
    <row r="61" spans="1:2" ht="25.5" customHeight="1">
      <c r="A61" s="257" t="s">
        <v>724</v>
      </c>
      <c r="B61" s="258">
        <v>1346</v>
      </c>
    </row>
    <row r="62" spans="1:2" ht="25.5" customHeight="1">
      <c r="A62" s="229" t="s">
        <v>7</v>
      </c>
      <c r="B62" s="259">
        <f>SUM(B58:B61)</f>
        <v>24807</v>
      </c>
    </row>
    <row r="65" spans="1:2" ht="25.5" customHeight="1">
      <c r="A65" s="325" t="s">
        <v>268</v>
      </c>
      <c r="B65" s="325"/>
    </row>
    <row r="66" spans="1:2" ht="25.5" customHeight="1">
      <c r="A66" s="322" t="s">
        <v>2</v>
      </c>
      <c r="B66" s="218" t="s">
        <v>606</v>
      </c>
    </row>
    <row r="67" spans="1:2" ht="25.5" customHeight="1">
      <c r="A67" s="323"/>
      <c r="B67" s="220" t="s">
        <v>717</v>
      </c>
    </row>
    <row r="68" spans="1:2" ht="25.5" customHeight="1">
      <c r="A68" s="324"/>
      <c r="B68" s="221" t="s">
        <v>152</v>
      </c>
    </row>
    <row r="69" spans="1:2" ht="25.5" customHeight="1">
      <c r="A69" s="257" t="s">
        <v>721</v>
      </c>
      <c r="B69" s="258">
        <v>1880</v>
      </c>
    </row>
    <row r="70" spans="1:2" ht="25.5" customHeight="1">
      <c r="A70" s="229" t="s">
        <v>7</v>
      </c>
      <c r="B70" s="259">
        <f>SUM(B69)</f>
        <v>1880</v>
      </c>
    </row>
    <row r="75" ht="25.5" customHeight="1">
      <c r="A75" s="256" t="s">
        <v>535</v>
      </c>
    </row>
    <row r="76" spans="1:2" ht="30" customHeight="1">
      <c r="A76" s="174" t="s">
        <v>228</v>
      </c>
      <c r="B76" s="19">
        <f>B41</f>
        <v>11429</v>
      </c>
    </row>
    <row r="77" spans="1:2" ht="33" customHeight="1">
      <c r="A77" s="174" t="s">
        <v>514</v>
      </c>
      <c r="B77" s="19">
        <f>B50</f>
        <v>18241</v>
      </c>
    </row>
    <row r="78" spans="1:2" ht="45" customHeight="1">
      <c r="A78" s="174" t="s">
        <v>263</v>
      </c>
      <c r="B78" s="19">
        <f>B62</f>
        <v>24807</v>
      </c>
    </row>
    <row r="79" spans="1:2" ht="33" customHeight="1">
      <c r="A79" s="174" t="s">
        <v>268</v>
      </c>
      <c r="B79" s="19">
        <f>B70</f>
        <v>1880</v>
      </c>
    </row>
    <row r="80" spans="1:2" ht="25.5" customHeight="1">
      <c r="A80" s="174" t="s">
        <v>538</v>
      </c>
      <c r="B80" s="116">
        <f>B13</f>
        <v>2464</v>
      </c>
    </row>
    <row r="81" spans="1:2" ht="25.5" customHeight="1">
      <c r="A81" s="175" t="s">
        <v>537</v>
      </c>
      <c r="B81" s="116">
        <f>B24</f>
        <v>9096</v>
      </c>
    </row>
    <row r="82" spans="1:2" ht="25.5" customHeight="1">
      <c r="A82" s="175" t="s">
        <v>539</v>
      </c>
      <c r="B82" s="116">
        <f>B33</f>
        <v>250</v>
      </c>
    </row>
    <row r="83" spans="1:2" ht="25.5" customHeight="1">
      <c r="A83" s="175" t="s">
        <v>726</v>
      </c>
      <c r="B83" s="116">
        <v>15081</v>
      </c>
    </row>
    <row r="84" spans="1:2" ht="25.5" customHeight="1">
      <c r="A84" s="92" t="s">
        <v>457</v>
      </c>
      <c r="B84" s="18">
        <f>SUM(B76:B83)</f>
        <v>83248</v>
      </c>
    </row>
  </sheetData>
  <mergeCells count="15">
    <mergeCell ref="A66:A68"/>
    <mergeCell ref="A44:B44"/>
    <mergeCell ref="A53:B53"/>
    <mergeCell ref="A65:B65"/>
    <mergeCell ref="A36:A38"/>
    <mergeCell ref="A45:A47"/>
    <mergeCell ref="A55:A57"/>
    <mergeCell ref="A16:B16"/>
    <mergeCell ref="A18:A20"/>
    <mergeCell ref="A27:B27"/>
    <mergeCell ref="A29:A31"/>
    <mergeCell ref="B3:E3"/>
    <mergeCell ref="A6:B6"/>
    <mergeCell ref="A8:A10"/>
    <mergeCell ref="A35:B35"/>
  </mergeCells>
  <printOptions/>
  <pageMargins left="0.75" right="0.75" top="1" bottom="1" header="0.5" footer="0.5"/>
  <pageSetup horizontalDpi="600" verticalDpi="600" orientation="portrait" paperSize="9" scale="84" r:id="rId1"/>
  <rowBreaks count="2" manualBreakCount="2">
    <brk id="26" max="255" man="1"/>
    <brk id="5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3:C105"/>
  <sheetViews>
    <sheetView view="pageBreakPreview" zoomScale="60" workbookViewId="0" topLeftCell="A1">
      <selection activeCell="B3" sqref="B3"/>
    </sheetView>
  </sheetViews>
  <sheetFormatPr defaultColWidth="9.140625" defaultRowHeight="30" customHeight="1"/>
  <cols>
    <col min="1" max="1" width="36.421875" style="0" customWidth="1"/>
    <col min="2" max="2" width="12.00390625" style="0" customWidth="1"/>
  </cols>
  <sheetData>
    <row r="3" spans="1:3" ht="30" customHeight="1">
      <c r="A3" s="215"/>
      <c r="B3" s="216" t="s">
        <v>745</v>
      </c>
      <c r="C3" s="215"/>
    </row>
    <row r="4" spans="1:3" ht="30" customHeight="1">
      <c r="A4" s="265" t="s">
        <v>339</v>
      </c>
      <c r="B4" s="265"/>
      <c r="C4" s="215"/>
    </row>
    <row r="5" spans="1:3" ht="30" customHeight="1">
      <c r="A5" s="133"/>
      <c r="B5" s="215" t="s">
        <v>615</v>
      </c>
      <c r="C5" s="215"/>
    </row>
    <row r="6" spans="1:3" ht="30" customHeight="1">
      <c r="A6" s="265" t="s">
        <v>716</v>
      </c>
      <c r="B6" s="265"/>
      <c r="C6" s="215"/>
    </row>
    <row r="7" spans="1:3" ht="30" customHeight="1">
      <c r="A7" s="215"/>
      <c r="B7" s="215"/>
      <c r="C7" s="215"/>
    </row>
    <row r="8" spans="1:3" ht="30" customHeight="1">
      <c r="A8" s="215"/>
      <c r="B8" s="215"/>
      <c r="C8" s="215"/>
    </row>
    <row r="9" spans="1:3" ht="30" customHeight="1">
      <c r="A9" s="318" t="s">
        <v>313</v>
      </c>
      <c r="B9" s="318"/>
      <c r="C9" s="215"/>
    </row>
    <row r="10" spans="1:3" ht="30" customHeight="1">
      <c r="A10" s="112"/>
      <c r="B10" s="217"/>
      <c r="C10" s="215"/>
    </row>
    <row r="11" spans="1:3" ht="30" customHeight="1">
      <c r="A11" s="322" t="s">
        <v>2</v>
      </c>
      <c r="B11" s="218" t="s">
        <v>606</v>
      </c>
      <c r="C11" s="219"/>
    </row>
    <row r="12" spans="1:3" ht="30" customHeight="1">
      <c r="A12" s="323"/>
      <c r="B12" s="220" t="s">
        <v>717</v>
      </c>
      <c r="C12" s="219"/>
    </row>
    <row r="13" spans="1:3" ht="30" customHeight="1">
      <c r="A13" s="323"/>
      <c r="B13" s="221" t="s">
        <v>152</v>
      </c>
      <c r="C13" s="219"/>
    </row>
    <row r="14" spans="1:3" ht="30" customHeight="1">
      <c r="A14" s="222" t="s">
        <v>616</v>
      </c>
      <c r="B14" s="223">
        <v>2500</v>
      </c>
      <c r="C14" s="215"/>
    </row>
    <row r="15" spans="1:3" ht="30" customHeight="1">
      <c r="A15" s="222" t="s">
        <v>684</v>
      </c>
      <c r="B15" s="223">
        <v>130</v>
      </c>
      <c r="C15" s="215"/>
    </row>
    <row r="16" spans="1:3" ht="30" customHeight="1">
      <c r="A16" s="222" t="s">
        <v>678</v>
      </c>
      <c r="B16" s="223">
        <v>10000</v>
      </c>
      <c r="C16" s="224"/>
    </row>
    <row r="17" spans="1:3" ht="30" customHeight="1">
      <c r="A17" s="222" t="s">
        <v>386</v>
      </c>
      <c r="B17" s="223">
        <v>23376</v>
      </c>
      <c r="C17" s="224"/>
    </row>
    <row r="18" spans="1:3" ht="30" customHeight="1">
      <c r="A18" s="222" t="s">
        <v>718</v>
      </c>
      <c r="B18" s="223">
        <v>3535</v>
      </c>
      <c r="C18" s="224"/>
    </row>
    <row r="19" spans="1:3" ht="30" customHeight="1">
      <c r="A19" s="222" t="s">
        <v>540</v>
      </c>
      <c r="B19" s="223">
        <v>531</v>
      </c>
      <c r="C19" s="224"/>
    </row>
    <row r="20" spans="1:3" ht="30" customHeight="1">
      <c r="A20" s="222" t="s">
        <v>719</v>
      </c>
      <c r="B20" s="223">
        <v>2500</v>
      </c>
      <c r="C20" s="224"/>
    </row>
    <row r="21" spans="1:3" ht="30" customHeight="1">
      <c r="A21" s="113" t="s">
        <v>181</v>
      </c>
      <c r="B21" s="225">
        <f>SUM(B14:B20)</f>
        <v>42572</v>
      </c>
      <c r="C21" s="215"/>
    </row>
    <row r="22" spans="1:3" ht="30" customHeight="1">
      <c r="A22" s="215"/>
      <c r="B22" s="215"/>
      <c r="C22" s="215"/>
    </row>
    <row r="23" spans="1:3" ht="30" customHeight="1">
      <c r="A23" s="318" t="s">
        <v>657</v>
      </c>
      <c r="B23" s="318"/>
      <c r="C23" s="215"/>
    </row>
    <row r="24" spans="1:3" ht="30" customHeight="1">
      <c r="A24" s="112"/>
      <c r="B24" s="112"/>
      <c r="C24" s="215"/>
    </row>
    <row r="25" spans="1:3" ht="30" customHeight="1">
      <c r="A25" s="322" t="s">
        <v>2</v>
      </c>
      <c r="B25" s="218" t="s">
        <v>606</v>
      </c>
      <c r="C25" s="219"/>
    </row>
    <row r="26" spans="1:3" ht="30" customHeight="1">
      <c r="A26" s="323"/>
      <c r="B26" s="220" t="s">
        <v>717</v>
      </c>
      <c r="C26" s="219"/>
    </row>
    <row r="27" spans="1:3" ht="30" customHeight="1">
      <c r="A27" s="323"/>
      <c r="B27" s="221" t="s">
        <v>152</v>
      </c>
      <c r="C27" s="219"/>
    </row>
    <row r="28" spans="1:3" ht="30" customHeight="1">
      <c r="A28" s="222" t="s">
        <v>685</v>
      </c>
      <c r="B28" s="223">
        <v>80</v>
      </c>
      <c r="C28" s="215"/>
    </row>
    <row r="29" spans="1:3" ht="30" customHeight="1">
      <c r="A29" s="222" t="s">
        <v>519</v>
      </c>
      <c r="B29" s="223">
        <v>120</v>
      </c>
      <c r="C29" s="215"/>
    </row>
    <row r="30" spans="1:3" ht="30" customHeight="1">
      <c r="A30" s="229" t="s">
        <v>181</v>
      </c>
      <c r="B30" s="225">
        <f>SUM(B28:B29)</f>
        <v>200</v>
      </c>
      <c r="C30" s="215"/>
    </row>
    <row r="31" spans="1:3" ht="30" customHeight="1">
      <c r="A31" s="230"/>
      <c r="B31" s="227"/>
      <c r="C31" s="215"/>
    </row>
    <row r="32" spans="1:3" ht="30" customHeight="1">
      <c r="A32" s="230"/>
      <c r="B32" s="227"/>
      <c r="C32" s="215"/>
    </row>
    <row r="33" spans="1:3" ht="30" customHeight="1">
      <c r="A33" s="318" t="s">
        <v>617</v>
      </c>
      <c r="B33" s="318"/>
      <c r="C33" s="215"/>
    </row>
    <row r="34" spans="1:3" ht="30" customHeight="1">
      <c r="A34" s="230"/>
      <c r="B34" s="227"/>
      <c r="C34" s="215"/>
    </row>
    <row r="35" spans="1:3" ht="30" customHeight="1">
      <c r="A35" s="322" t="s">
        <v>2</v>
      </c>
      <c r="B35" s="218" t="s">
        <v>606</v>
      </c>
      <c r="C35" s="219"/>
    </row>
    <row r="36" spans="1:3" ht="30" customHeight="1">
      <c r="A36" s="323"/>
      <c r="B36" s="220" t="s">
        <v>717</v>
      </c>
      <c r="C36" s="219"/>
    </row>
    <row r="37" spans="1:3" ht="30" customHeight="1">
      <c r="A37" s="323"/>
      <c r="B37" s="221" t="s">
        <v>152</v>
      </c>
      <c r="C37" s="219"/>
    </row>
    <row r="38" spans="1:3" ht="30" customHeight="1">
      <c r="A38" s="113" t="s">
        <v>387</v>
      </c>
      <c r="B38" s="136">
        <f>SUM(B39:B41)</f>
        <v>4260</v>
      </c>
      <c r="C38" s="135"/>
    </row>
    <row r="39" spans="1:3" ht="30" customHeight="1">
      <c r="A39" s="231" t="s">
        <v>116</v>
      </c>
      <c r="B39" s="232">
        <v>200</v>
      </c>
      <c r="C39" s="233"/>
    </row>
    <row r="40" spans="1:3" ht="30" customHeight="1">
      <c r="A40" s="231" t="s">
        <v>618</v>
      </c>
      <c r="B40" s="232">
        <v>2300</v>
      </c>
      <c r="C40" s="233"/>
    </row>
    <row r="41" spans="1:3" ht="30" customHeight="1">
      <c r="A41" s="231" t="s">
        <v>118</v>
      </c>
      <c r="B41" s="232">
        <v>1760</v>
      </c>
      <c r="C41" s="233"/>
    </row>
    <row r="42" spans="1:3" ht="30" customHeight="1">
      <c r="A42" s="113" t="s">
        <v>619</v>
      </c>
      <c r="B42" s="136">
        <f>SUM(B43:B45)</f>
        <v>25970</v>
      </c>
      <c r="C42" s="135"/>
    </row>
    <row r="43" spans="1:3" ht="30" customHeight="1">
      <c r="A43" s="231" t="s">
        <v>620</v>
      </c>
      <c r="B43" s="232">
        <v>2645</v>
      </c>
      <c r="C43" s="233"/>
    </row>
    <row r="44" spans="1:3" ht="30" customHeight="1">
      <c r="A44" s="231" t="s">
        <v>621</v>
      </c>
      <c r="B44" s="232">
        <v>20225</v>
      </c>
      <c r="C44" s="233"/>
    </row>
    <row r="45" spans="1:3" ht="30" customHeight="1">
      <c r="A45" s="231" t="s">
        <v>120</v>
      </c>
      <c r="B45" s="232">
        <v>3100</v>
      </c>
      <c r="C45" s="233"/>
    </row>
    <row r="46" spans="1:3" ht="30" customHeight="1">
      <c r="A46" s="231" t="s">
        <v>622</v>
      </c>
      <c r="B46" s="232">
        <v>7312</v>
      </c>
      <c r="C46" s="233"/>
    </row>
    <row r="47" spans="1:3" ht="30" customHeight="1">
      <c r="A47" s="231" t="s">
        <v>623</v>
      </c>
      <c r="B47" s="232">
        <v>10045</v>
      </c>
      <c r="C47" s="233"/>
    </row>
    <row r="48" spans="1:3" ht="30" customHeight="1">
      <c r="A48" s="113" t="s">
        <v>624</v>
      </c>
      <c r="B48" s="136">
        <f>SUM(B46:B47)</f>
        <v>17357</v>
      </c>
      <c r="C48" s="135"/>
    </row>
    <row r="49" spans="1:3" ht="30" customHeight="1">
      <c r="A49" s="113" t="s">
        <v>181</v>
      </c>
      <c r="B49" s="136">
        <f>SUM(B38+B42+B48)</f>
        <v>47587</v>
      </c>
      <c r="C49" s="215"/>
    </row>
    <row r="50" spans="1:3" ht="30" customHeight="1">
      <c r="A50" s="226"/>
      <c r="B50" s="234"/>
      <c r="C50" s="215"/>
    </row>
    <row r="51" spans="1:3" ht="30" customHeight="1">
      <c r="A51" s="226"/>
      <c r="B51" s="234"/>
      <c r="C51" s="215"/>
    </row>
    <row r="52" spans="1:3" ht="30" customHeight="1">
      <c r="A52" s="318" t="s">
        <v>658</v>
      </c>
      <c r="B52" s="318"/>
      <c r="C52" s="215"/>
    </row>
    <row r="53" spans="1:3" ht="30" customHeight="1">
      <c r="A53" s="112"/>
      <c r="B53" s="217"/>
      <c r="C53" s="215"/>
    </row>
    <row r="54" spans="1:3" ht="30" customHeight="1">
      <c r="A54" s="322" t="s">
        <v>2</v>
      </c>
      <c r="B54" s="218" t="s">
        <v>606</v>
      </c>
      <c r="C54" s="219"/>
    </row>
    <row r="55" spans="1:3" ht="30" customHeight="1">
      <c r="A55" s="323"/>
      <c r="B55" s="220" t="s">
        <v>717</v>
      </c>
      <c r="C55" s="219"/>
    </row>
    <row r="56" spans="1:3" ht="30" customHeight="1">
      <c r="A56" s="323"/>
      <c r="B56" s="221" t="s">
        <v>152</v>
      </c>
      <c r="C56" s="219"/>
    </row>
    <row r="57" spans="1:3" ht="30" customHeight="1">
      <c r="A57" s="222" t="s">
        <v>110</v>
      </c>
      <c r="B57" s="223">
        <v>1093</v>
      </c>
      <c r="C57" s="215"/>
    </row>
    <row r="58" spans="1:3" ht="30" customHeight="1">
      <c r="A58" s="222" t="s">
        <v>721</v>
      </c>
      <c r="B58" s="223">
        <v>720</v>
      </c>
      <c r="C58" s="215"/>
    </row>
    <row r="59" spans="1:3" ht="30" customHeight="1">
      <c r="A59" s="229" t="s">
        <v>7</v>
      </c>
      <c r="B59" s="225">
        <f>SUM(B57:B58)</f>
        <v>1813</v>
      </c>
      <c r="C59" s="215">
        <v>0</v>
      </c>
    </row>
    <row r="60" spans="1:3" ht="30" customHeight="1">
      <c r="A60" s="230"/>
      <c r="B60" s="227"/>
      <c r="C60" s="215"/>
    </row>
    <row r="61" spans="1:3" ht="30" customHeight="1">
      <c r="A61" s="230"/>
      <c r="B61" s="217"/>
      <c r="C61" s="215"/>
    </row>
    <row r="62" spans="1:3" ht="30" customHeight="1">
      <c r="A62" s="318" t="s">
        <v>288</v>
      </c>
      <c r="B62" s="318"/>
      <c r="C62" s="318"/>
    </row>
    <row r="63" spans="1:3" ht="30" customHeight="1">
      <c r="A63" s="112"/>
      <c r="B63" s="217"/>
      <c r="C63" s="215"/>
    </row>
    <row r="64" spans="1:3" ht="30" customHeight="1">
      <c r="A64" s="322" t="s">
        <v>2</v>
      </c>
      <c r="B64" s="218" t="s">
        <v>606</v>
      </c>
      <c r="C64" s="219"/>
    </row>
    <row r="65" spans="1:3" ht="30" customHeight="1">
      <c r="A65" s="323"/>
      <c r="B65" s="220" t="s">
        <v>717</v>
      </c>
      <c r="C65" s="219"/>
    </row>
    <row r="66" spans="1:3" ht="30" customHeight="1">
      <c r="A66" s="323"/>
      <c r="B66" s="221" t="s">
        <v>152</v>
      </c>
      <c r="C66" s="219"/>
    </row>
    <row r="67" spans="1:3" ht="30" customHeight="1">
      <c r="A67" s="228" t="s">
        <v>388</v>
      </c>
      <c r="B67" s="232">
        <v>465</v>
      </c>
      <c r="C67" s="215"/>
    </row>
    <row r="68" spans="1:3" ht="30" customHeight="1">
      <c r="A68" s="229" t="s">
        <v>181</v>
      </c>
      <c r="B68" s="225">
        <v>465</v>
      </c>
      <c r="C68" s="215"/>
    </row>
    <row r="69" spans="1:3" ht="30" customHeight="1">
      <c r="A69" s="230"/>
      <c r="B69" s="217"/>
      <c r="C69" s="215"/>
    </row>
    <row r="70" spans="1:3" ht="30" customHeight="1">
      <c r="A70" s="316" t="s">
        <v>576</v>
      </c>
      <c r="B70" s="316"/>
      <c r="C70" s="215"/>
    </row>
    <row r="71" spans="1:3" ht="30" customHeight="1">
      <c r="A71" s="326" t="s">
        <v>2</v>
      </c>
      <c r="B71" s="250" t="s">
        <v>606</v>
      </c>
      <c r="C71" s="215"/>
    </row>
    <row r="72" spans="1:3" ht="30" customHeight="1">
      <c r="A72" s="326"/>
      <c r="B72" s="251" t="s">
        <v>717</v>
      </c>
      <c r="C72" s="215"/>
    </row>
    <row r="73" spans="1:3" ht="30" customHeight="1">
      <c r="A73" s="326"/>
      <c r="B73" s="250" t="s">
        <v>152</v>
      </c>
      <c r="C73" s="215"/>
    </row>
    <row r="74" spans="1:3" ht="30" customHeight="1">
      <c r="A74" s="229" t="s">
        <v>424</v>
      </c>
      <c r="B74" s="252">
        <v>574</v>
      </c>
      <c r="C74" s="215"/>
    </row>
    <row r="75" spans="1:3" ht="30" customHeight="1">
      <c r="A75" s="229" t="s">
        <v>181</v>
      </c>
      <c r="B75" s="225">
        <v>574</v>
      </c>
      <c r="C75" s="215"/>
    </row>
    <row r="76" spans="1:3" ht="30" customHeight="1">
      <c r="A76" s="230"/>
      <c r="B76" s="227"/>
      <c r="C76" s="215"/>
    </row>
    <row r="77" spans="1:3" ht="30" customHeight="1">
      <c r="A77" s="316" t="s">
        <v>720</v>
      </c>
      <c r="B77" s="316"/>
      <c r="C77" s="215"/>
    </row>
    <row r="78" spans="1:3" ht="30" customHeight="1">
      <c r="A78" s="326" t="s">
        <v>2</v>
      </c>
      <c r="B78" s="250" t="s">
        <v>606</v>
      </c>
      <c r="C78" s="215"/>
    </row>
    <row r="79" spans="1:3" ht="30" customHeight="1">
      <c r="A79" s="326"/>
      <c r="B79" s="251" t="s">
        <v>717</v>
      </c>
      <c r="C79" s="215"/>
    </row>
    <row r="80" spans="1:3" ht="30" customHeight="1">
      <c r="A80" s="326"/>
      <c r="B80" s="250" t="s">
        <v>152</v>
      </c>
      <c r="C80" s="215"/>
    </row>
    <row r="81" spans="1:3" ht="30" customHeight="1">
      <c r="A81" s="229" t="s">
        <v>424</v>
      </c>
      <c r="B81" s="252">
        <v>4320</v>
      </c>
      <c r="C81" s="215"/>
    </row>
    <row r="82" spans="1:3" ht="30" customHeight="1">
      <c r="A82" s="229" t="s">
        <v>181</v>
      </c>
      <c r="B82" s="225">
        <v>4320</v>
      </c>
      <c r="C82" s="215"/>
    </row>
    <row r="83" spans="1:3" ht="30" customHeight="1">
      <c r="A83" s="318" t="s">
        <v>659</v>
      </c>
      <c r="B83" s="318"/>
      <c r="C83" s="215"/>
    </row>
    <row r="84" spans="1:3" ht="30" customHeight="1">
      <c r="A84" s="112"/>
      <c r="B84" s="217"/>
      <c r="C84" s="215"/>
    </row>
    <row r="85" spans="1:3" ht="30" customHeight="1">
      <c r="A85" s="322" t="s">
        <v>2</v>
      </c>
      <c r="B85" s="218" t="s">
        <v>606</v>
      </c>
      <c r="C85" s="219"/>
    </row>
    <row r="86" spans="1:3" ht="30" customHeight="1">
      <c r="A86" s="323"/>
      <c r="B86" s="220" t="s">
        <v>717</v>
      </c>
      <c r="C86" s="219"/>
    </row>
    <row r="87" spans="1:3" ht="30" customHeight="1">
      <c r="A87" s="323"/>
      <c r="B87" s="221" t="s">
        <v>152</v>
      </c>
      <c r="C87" s="219"/>
    </row>
    <row r="88" spans="1:3" ht="30" customHeight="1">
      <c r="A88" s="222" t="s">
        <v>625</v>
      </c>
      <c r="B88" s="223">
        <v>440</v>
      </c>
      <c r="C88" s="215"/>
    </row>
    <row r="89" spans="1:3" ht="30" customHeight="1">
      <c r="A89" s="229" t="s">
        <v>7</v>
      </c>
      <c r="B89" s="225">
        <v>440</v>
      </c>
      <c r="C89" s="215"/>
    </row>
    <row r="90" spans="1:3" ht="30" customHeight="1">
      <c r="A90" s="230"/>
      <c r="B90" s="227"/>
      <c r="C90" s="215"/>
    </row>
    <row r="91" spans="1:3" ht="30" customHeight="1">
      <c r="A91" s="112"/>
      <c r="B91" s="217"/>
      <c r="C91" s="215"/>
    </row>
    <row r="92" spans="1:3" ht="30" customHeight="1">
      <c r="A92" s="235" t="s">
        <v>605</v>
      </c>
      <c r="B92" s="236"/>
      <c r="C92" s="215"/>
    </row>
    <row r="93" spans="1:3" ht="30" customHeight="1">
      <c r="A93" s="235"/>
      <c r="B93" s="236"/>
      <c r="C93" s="215"/>
    </row>
    <row r="94" spans="1:3" ht="30" customHeight="1">
      <c r="A94" s="322" t="s">
        <v>2</v>
      </c>
      <c r="B94" s="218" t="s">
        <v>606</v>
      </c>
      <c r="C94" s="219"/>
    </row>
    <row r="95" spans="1:3" ht="30" customHeight="1">
      <c r="A95" s="323"/>
      <c r="B95" s="220" t="s">
        <v>717</v>
      </c>
      <c r="C95" s="219"/>
    </row>
    <row r="96" spans="1:3" ht="30" customHeight="1">
      <c r="A96" s="323"/>
      <c r="B96" s="221" t="s">
        <v>152</v>
      </c>
      <c r="C96" s="219"/>
    </row>
    <row r="97" spans="1:3" ht="30" customHeight="1">
      <c r="A97" s="237" t="s">
        <v>679</v>
      </c>
      <c r="B97" s="238">
        <f>B21</f>
        <v>42572</v>
      </c>
      <c r="C97" s="215"/>
    </row>
    <row r="98" spans="1:3" ht="30" customHeight="1">
      <c r="A98" s="237" t="s">
        <v>680</v>
      </c>
      <c r="B98" s="238">
        <f>B30</f>
        <v>200</v>
      </c>
      <c r="C98" s="215"/>
    </row>
    <row r="99" spans="1:3" ht="30" customHeight="1">
      <c r="A99" s="228" t="s">
        <v>617</v>
      </c>
      <c r="B99" s="238">
        <f>B49</f>
        <v>47587</v>
      </c>
      <c r="C99" s="215"/>
    </row>
    <row r="100" spans="1:3" ht="30" customHeight="1">
      <c r="A100" s="237" t="s">
        <v>681</v>
      </c>
      <c r="B100" s="238">
        <f>B59</f>
        <v>1813</v>
      </c>
      <c r="C100" s="215"/>
    </row>
    <row r="101" spans="1:3" ht="30" customHeight="1">
      <c r="A101" s="255" t="s">
        <v>576</v>
      </c>
      <c r="B101" s="254">
        <f>B75</f>
        <v>574</v>
      </c>
      <c r="C101" s="215"/>
    </row>
    <row r="102" spans="1:3" ht="30" customHeight="1">
      <c r="A102" s="253" t="s">
        <v>720</v>
      </c>
      <c r="B102" s="254">
        <f>B82</f>
        <v>4320</v>
      </c>
      <c r="C102" s="215"/>
    </row>
    <row r="103" spans="1:3" ht="30" customHeight="1">
      <c r="A103" s="237" t="s">
        <v>682</v>
      </c>
      <c r="B103" s="238">
        <f>B68</f>
        <v>465</v>
      </c>
      <c r="C103" s="215"/>
    </row>
    <row r="104" spans="1:3" ht="30" customHeight="1">
      <c r="A104" s="120" t="s">
        <v>683</v>
      </c>
      <c r="B104" s="121">
        <f>B89</f>
        <v>440</v>
      </c>
      <c r="C104" s="170"/>
    </row>
    <row r="105" spans="1:2" ht="30" customHeight="1">
      <c r="A105" s="239" t="s">
        <v>7</v>
      </c>
      <c r="B105" s="240">
        <f>SUM(B97:B104)</f>
        <v>97971</v>
      </c>
    </row>
  </sheetData>
  <mergeCells count="19">
    <mergeCell ref="A78:A80"/>
    <mergeCell ref="A83:B83"/>
    <mergeCell ref="A85:A87"/>
    <mergeCell ref="A94:A96"/>
    <mergeCell ref="A70:B70"/>
    <mergeCell ref="A71:A73"/>
    <mergeCell ref="A77:B77"/>
    <mergeCell ref="A33:B33"/>
    <mergeCell ref="A35:A37"/>
    <mergeCell ref="A52:B52"/>
    <mergeCell ref="A54:A56"/>
    <mergeCell ref="A62:C62"/>
    <mergeCell ref="A64:A66"/>
    <mergeCell ref="A23:B23"/>
    <mergeCell ref="A25:A27"/>
    <mergeCell ref="A4:B4"/>
    <mergeCell ref="A6:B6"/>
    <mergeCell ref="A9:B9"/>
    <mergeCell ref="A11:A13"/>
  </mergeCells>
  <printOptions/>
  <pageMargins left="0.75" right="0.75" top="1" bottom="1" header="0.5" footer="0.5"/>
  <pageSetup horizontalDpi="600" verticalDpi="600" orientation="portrait" paperSize="9" scale="82" r:id="rId1"/>
  <rowBreaks count="3" manualBreakCount="3">
    <brk id="22" max="255" man="1"/>
    <brk id="50" max="255" man="1"/>
    <brk id="7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60" workbookViewId="0" topLeftCell="A1">
      <selection activeCell="E1" sqref="E1"/>
    </sheetView>
  </sheetViews>
  <sheetFormatPr defaultColWidth="9.140625" defaultRowHeight="28.5" customHeight="1"/>
  <cols>
    <col min="1" max="1" width="32.57421875" style="0" customWidth="1"/>
    <col min="2" max="2" width="12.8515625" style="0" customWidth="1"/>
    <col min="3" max="3" width="11.28125" style="0" customWidth="1"/>
    <col min="4" max="4" width="12.140625" style="0" customWidth="1"/>
    <col min="5" max="5" width="12.421875" style="0" customWidth="1"/>
    <col min="6" max="6" width="11.57421875" style="0" customWidth="1"/>
    <col min="7" max="7" width="11.8515625" style="0" customWidth="1"/>
    <col min="8" max="8" width="9.7109375" style="0" customWidth="1"/>
    <col min="9" max="9" width="12.57421875" style="0" customWidth="1"/>
  </cols>
  <sheetData>
    <row r="1" spans="1:7" ht="28.5" customHeight="1">
      <c r="A1" s="133"/>
      <c r="B1" s="2"/>
      <c r="C1" s="2"/>
      <c r="D1" s="2"/>
      <c r="E1" s="2" t="s">
        <v>743</v>
      </c>
      <c r="F1" s="2"/>
      <c r="G1" s="2"/>
    </row>
    <row r="2" spans="1:7" ht="28.5" customHeight="1">
      <c r="A2" s="133" t="s">
        <v>730</v>
      </c>
      <c r="B2" s="2"/>
      <c r="C2" s="2"/>
      <c r="D2" s="2"/>
      <c r="E2" s="2"/>
      <c r="F2" s="2"/>
      <c r="G2" s="2"/>
    </row>
    <row r="4" spans="1:9" ht="28.5" customHeight="1">
      <c r="A4" s="18" t="s">
        <v>14</v>
      </c>
      <c r="B4" s="113" t="s">
        <v>660</v>
      </c>
      <c r="C4" s="113" t="s">
        <v>661</v>
      </c>
      <c r="D4" s="113" t="s">
        <v>662</v>
      </c>
      <c r="E4" s="113" t="s">
        <v>653</v>
      </c>
      <c r="F4" s="113" t="s">
        <v>663</v>
      </c>
      <c r="G4" s="113" t="s">
        <v>614</v>
      </c>
      <c r="H4" s="113" t="s">
        <v>386</v>
      </c>
      <c r="I4" s="113" t="s">
        <v>7</v>
      </c>
    </row>
    <row r="5" spans="1:9" ht="28.5" customHeight="1">
      <c r="A5" s="213" t="s">
        <v>667</v>
      </c>
      <c r="B5" s="116">
        <v>900</v>
      </c>
      <c r="C5" s="116"/>
      <c r="D5" s="116"/>
      <c r="E5" s="116">
        <v>1564</v>
      </c>
      <c r="F5" s="116"/>
      <c r="G5" s="116"/>
      <c r="H5" s="116"/>
      <c r="I5" s="114">
        <f>SUM(B5:H5)</f>
        <v>2464</v>
      </c>
    </row>
    <row r="6" spans="1:9" ht="28.5" customHeight="1">
      <c r="A6" s="213" t="s">
        <v>668</v>
      </c>
      <c r="B6" s="116">
        <v>2900</v>
      </c>
      <c r="C6" s="116">
        <v>960</v>
      </c>
      <c r="D6" s="116"/>
      <c r="E6" s="116">
        <v>5236</v>
      </c>
      <c r="F6" s="116"/>
      <c r="G6" s="116"/>
      <c r="H6" s="116"/>
      <c r="I6" s="114">
        <f>SUM(B6:H6)</f>
        <v>9096</v>
      </c>
    </row>
    <row r="7" spans="1:9" ht="28.5" customHeight="1">
      <c r="A7" s="213" t="s">
        <v>669</v>
      </c>
      <c r="B7" s="116">
        <v>250</v>
      </c>
      <c r="C7" s="116"/>
      <c r="D7" s="116"/>
      <c r="E7" s="116"/>
      <c r="F7" s="116"/>
      <c r="G7" s="116"/>
      <c r="H7" s="116"/>
      <c r="I7" s="114">
        <f aca="true" t="shared" si="0" ref="I7:I21">SUM(B7:H7)</f>
        <v>250</v>
      </c>
    </row>
    <row r="8" spans="1:9" ht="28.5" customHeight="1">
      <c r="A8" s="213" t="s">
        <v>670</v>
      </c>
      <c r="B8" s="116">
        <v>1093</v>
      </c>
      <c r="C8" s="116"/>
      <c r="D8" s="116"/>
      <c r="E8" s="116">
        <v>720</v>
      </c>
      <c r="F8" s="116"/>
      <c r="G8" s="116"/>
      <c r="H8" s="116"/>
      <c r="I8" s="114">
        <f t="shared" si="0"/>
        <v>1813</v>
      </c>
    </row>
    <row r="9" spans="1:9" ht="28.5" customHeight="1">
      <c r="A9" s="213" t="s">
        <v>671</v>
      </c>
      <c r="B9" s="116">
        <v>2500</v>
      </c>
      <c r="C9" s="116"/>
      <c r="D9" s="116">
        <v>10661</v>
      </c>
      <c r="E9" s="116"/>
      <c r="F9" s="116"/>
      <c r="G9" s="116">
        <v>6035</v>
      </c>
      <c r="H9" s="116">
        <v>23376</v>
      </c>
      <c r="I9" s="114">
        <f t="shared" si="0"/>
        <v>42572</v>
      </c>
    </row>
    <row r="10" spans="1:9" ht="28.5" customHeight="1">
      <c r="A10" s="213" t="s">
        <v>728</v>
      </c>
      <c r="B10" s="116">
        <v>4260</v>
      </c>
      <c r="C10" s="116">
        <v>25970</v>
      </c>
      <c r="D10" s="116"/>
      <c r="E10" s="116">
        <v>17357</v>
      </c>
      <c r="F10" s="116"/>
      <c r="G10" s="116"/>
      <c r="H10" s="116"/>
      <c r="I10" s="114">
        <f t="shared" si="0"/>
        <v>47587</v>
      </c>
    </row>
    <row r="11" spans="1:9" ht="28.5" customHeight="1">
      <c r="A11" s="213" t="s">
        <v>672</v>
      </c>
      <c r="B11" s="116">
        <v>120</v>
      </c>
      <c r="C11" s="116"/>
      <c r="D11" s="116">
        <v>80</v>
      </c>
      <c r="E11" s="116"/>
      <c r="F11" s="116"/>
      <c r="G11" s="116"/>
      <c r="H11" s="116"/>
      <c r="I11" s="114">
        <f t="shared" si="0"/>
        <v>200</v>
      </c>
    </row>
    <row r="12" spans="1:9" ht="28.5" customHeight="1">
      <c r="A12" s="213" t="s">
        <v>674</v>
      </c>
      <c r="B12" s="116"/>
      <c r="C12" s="116"/>
      <c r="D12" s="116"/>
      <c r="E12" s="116">
        <v>9959</v>
      </c>
      <c r="F12" s="116">
        <v>1470</v>
      </c>
      <c r="G12" s="116"/>
      <c r="H12" s="116"/>
      <c r="I12" s="114">
        <f t="shared" si="0"/>
        <v>11429</v>
      </c>
    </row>
    <row r="13" spans="1:9" ht="28.5" customHeight="1">
      <c r="A13" s="260" t="s">
        <v>727</v>
      </c>
      <c r="B13" s="116"/>
      <c r="C13" s="116"/>
      <c r="D13" s="116"/>
      <c r="E13" s="116">
        <v>11800</v>
      </c>
      <c r="F13" s="116">
        <v>6441</v>
      </c>
      <c r="G13" s="116"/>
      <c r="H13" s="116"/>
      <c r="I13" s="114">
        <f t="shared" si="0"/>
        <v>18241</v>
      </c>
    </row>
    <row r="14" spans="1:9" ht="28.5" customHeight="1">
      <c r="A14" s="213" t="s">
        <v>664</v>
      </c>
      <c r="B14" s="116"/>
      <c r="C14" s="116"/>
      <c r="D14" s="116">
        <v>4000</v>
      </c>
      <c r="E14" s="116">
        <v>16416</v>
      </c>
      <c r="F14" s="116">
        <v>3045</v>
      </c>
      <c r="G14" s="116">
        <v>1346</v>
      </c>
      <c r="H14" s="116"/>
      <c r="I14" s="114">
        <f t="shared" si="0"/>
        <v>24807</v>
      </c>
    </row>
    <row r="15" spans="1:9" ht="28.5" customHeight="1">
      <c r="A15" s="213" t="s">
        <v>673</v>
      </c>
      <c r="B15" s="116"/>
      <c r="C15" s="116"/>
      <c r="D15" s="116"/>
      <c r="E15" s="116">
        <v>1880</v>
      </c>
      <c r="F15" s="116"/>
      <c r="G15" s="116"/>
      <c r="H15" s="116"/>
      <c r="I15" s="114">
        <f t="shared" si="0"/>
        <v>1880</v>
      </c>
    </row>
    <row r="16" spans="1:9" ht="28.5" customHeight="1">
      <c r="A16" s="213" t="s">
        <v>665</v>
      </c>
      <c r="B16" s="116">
        <v>465</v>
      </c>
      <c r="C16" s="116"/>
      <c r="D16" s="116"/>
      <c r="E16" s="116"/>
      <c r="F16" s="116"/>
      <c r="G16" s="116"/>
      <c r="H16" s="116"/>
      <c r="I16" s="114">
        <f t="shared" si="0"/>
        <v>465</v>
      </c>
    </row>
    <row r="17" spans="1:9" ht="28.5" customHeight="1">
      <c r="A17" s="213" t="s">
        <v>666</v>
      </c>
      <c r="B17" s="116"/>
      <c r="C17" s="116"/>
      <c r="D17" s="116"/>
      <c r="E17" s="116"/>
      <c r="F17" s="116">
        <v>440</v>
      </c>
      <c r="G17" s="116"/>
      <c r="H17" s="116"/>
      <c r="I17" s="114">
        <f t="shared" si="0"/>
        <v>440</v>
      </c>
    </row>
    <row r="18" spans="1:9" ht="28.5" customHeight="1">
      <c r="A18" s="213" t="s">
        <v>577</v>
      </c>
      <c r="B18" s="116"/>
      <c r="C18" s="116"/>
      <c r="D18" s="116"/>
      <c r="E18" s="116"/>
      <c r="F18" s="116">
        <v>574</v>
      </c>
      <c r="G18" s="116"/>
      <c r="H18" s="116"/>
      <c r="I18" s="114">
        <f t="shared" si="0"/>
        <v>574</v>
      </c>
    </row>
    <row r="19" spans="1:9" ht="28.5" customHeight="1">
      <c r="A19" s="213" t="s">
        <v>729</v>
      </c>
      <c r="B19" s="116"/>
      <c r="C19" s="116"/>
      <c r="D19" s="116"/>
      <c r="E19" s="116"/>
      <c r="F19" s="116">
        <v>4320</v>
      </c>
      <c r="G19" s="116"/>
      <c r="H19" s="116"/>
      <c r="I19" s="114">
        <f t="shared" si="0"/>
        <v>4320</v>
      </c>
    </row>
    <row r="20" spans="1:9" ht="28.5" customHeight="1">
      <c r="A20" s="213" t="s">
        <v>312</v>
      </c>
      <c r="B20" s="116"/>
      <c r="C20" s="116"/>
      <c r="D20" s="116"/>
      <c r="E20" s="116">
        <v>3042</v>
      </c>
      <c r="F20" s="116">
        <v>1837</v>
      </c>
      <c r="G20" s="116"/>
      <c r="H20" s="116"/>
      <c r="I20" s="114">
        <f>SUM(B20:H20)</f>
        <v>4879</v>
      </c>
    </row>
    <row r="21" spans="1:9" ht="28.5" customHeight="1">
      <c r="A21" s="18" t="s">
        <v>7</v>
      </c>
      <c r="B21" s="114">
        <f>SUM(B5:B20)</f>
        <v>12488</v>
      </c>
      <c r="C21" s="114">
        <f aca="true" t="shared" si="1" ref="C21:H21">SUM(C5:C20)</f>
        <v>26930</v>
      </c>
      <c r="D21" s="114">
        <f t="shared" si="1"/>
        <v>14741</v>
      </c>
      <c r="E21" s="114">
        <f t="shared" si="1"/>
        <v>67974</v>
      </c>
      <c r="F21" s="114">
        <f t="shared" si="1"/>
        <v>18127</v>
      </c>
      <c r="G21" s="114">
        <f t="shared" si="1"/>
        <v>7381</v>
      </c>
      <c r="H21" s="114">
        <f t="shared" si="1"/>
        <v>23376</v>
      </c>
      <c r="I21" s="114">
        <f t="shared" si="0"/>
        <v>171017</v>
      </c>
    </row>
  </sheetData>
  <printOptions/>
  <pageMargins left="0.75" right="0.75" top="1" bottom="1" header="0.5" footer="0.5"/>
  <pageSetup horizontalDpi="600" verticalDpi="600" orientation="landscape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22">
      <selection activeCell="M4" sqref="M4"/>
    </sheetView>
  </sheetViews>
  <sheetFormatPr defaultColWidth="9.140625" defaultRowHeight="20.25" customHeight="1"/>
  <cols>
    <col min="1" max="1" width="22.57421875" style="0" customWidth="1"/>
    <col min="12" max="12" width="10.28125" style="0" customWidth="1"/>
    <col min="13" max="13" width="12.00390625" style="0" customWidth="1"/>
    <col min="14" max="14" width="10.57421875" style="0" customWidth="1"/>
  </cols>
  <sheetData>
    <row r="1" spans="1:14" ht="20.25" customHeight="1">
      <c r="A1" s="275" t="s">
        <v>686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</row>
    <row r="2" spans="1:14" ht="20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20.25" customHeight="1">
      <c r="A3" s="275" t="s">
        <v>715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4" ht="20.2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20.25" customHeight="1">
      <c r="A5" s="275" t="s">
        <v>687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</row>
    <row r="6" spans="1:14" ht="20.25" customHeight="1">
      <c r="A6" s="15"/>
      <c r="B6" s="244"/>
      <c r="C6" s="15"/>
      <c r="D6" s="15"/>
      <c r="E6" s="15"/>
      <c r="F6" s="15"/>
      <c r="G6" s="15"/>
      <c r="H6" s="15"/>
      <c r="I6" s="15"/>
      <c r="J6" s="15"/>
      <c r="K6" s="15"/>
      <c r="L6" s="15" t="s">
        <v>688</v>
      </c>
      <c r="M6" s="15"/>
      <c r="N6" s="15"/>
    </row>
    <row r="7" spans="1:14" ht="20.25" customHeight="1">
      <c r="A7" s="245" t="s">
        <v>2</v>
      </c>
      <c r="B7" s="246" t="s">
        <v>735</v>
      </c>
      <c r="C7" s="245" t="s">
        <v>689</v>
      </c>
      <c r="D7" s="245" t="s">
        <v>690</v>
      </c>
      <c r="E7" s="245" t="s">
        <v>691</v>
      </c>
      <c r="F7" s="245" t="s">
        <v>692</v>
      </c>
      <c r="G7" s="245" t="s">
        <v>693</v>
      </c>
      <c r="H7" s="245" t="s">
        <v>694</v>
      </c>
      <c r="I7" s="245" t="s">
        <v>695</v>
      </c>
      <c r="J7" s="245" t="s">
        <v>696</v>
      </c>
      <c r="K7" s="245" t="s">
        <v>697</v>
      </c>
      <c r="L7" s="245" t="s">
        <v>698</v>
      </c>
      <c r="M7" s="245" t="s">
        <v>699</v>
      </c>
      <c r="N7" s="245" t="s">
        <v>700</v>
      </c>
    </row>
    <row r="8" spans="1:15" ht="20.25" customHeight="1">
      <c r="A8" s="18" t="s">
        <v>701</v>
      </c>
      <c r="B8" s="114">
        <v>6688</v>
      </c>
      <c r="C8" s="116">
        <v>649</v>
      </c>
      <c r="D8" s="116">
        <v>649</v>
      </c>
      <c r="E8" s="116">
        <v>649</v>
      </c>
      <c r="F8" s="116">
        <v>649</v>
      </c>
      <c r="G8" s="116">
        <v>649</v>
      </c>
      <c r="H8" s="116">
        <v>649</v>
      </c>
      <c r="I8" s="116">
        <v>100</v>
      </c>
      <c r="J8" s="116">
        <v>100</v>
      </c>
      <c r="K8" s="116">
        <v>649</v>
      </c>
      <c r="L8" s="116">
        <v>649</v>
      </c>
      <c r="M8" s="116">
        <v>649</v>
      </c>
      <c r="N8" s="116">
        <v>647</v>
      </c>
      <c r="O8" s="75"/>
    </row>
    <row r="9" spans="1:15" ht="20.25" customHeight="1">
      <c r="A9" s="18" t="s">
        <v>738</v>
      </c>
      <c r="B9" s="114">
        <v>9860</v>
      </c>
      <c r="C9" s="116">
        <v>208</v>
      </c>
      <c r="D9" s="116">
        <v>208</v>
      </c>
      <c r="E9" s="116">
        <v>3008</v>
      </c>
      <c r="F9" s="116">
        <v>1088</v>
      </c>
      <c r="G9" s="116">
        <v>208</v>
      </c>
      <c r="H9" s="116">
        <v>208</v>
      </c>
      <c r="I9" s="116">
        <v>208</v>
      </c>
      <c r="J9" s="116">
        <v>208</v>
      </c>
      <c r="K9" s="116">
        <v>3808</v>
      </c>
      <c r="L9" s="116">
        <v>288</v>
      </c>
      <c r="M9" s="116">
        <v>208</v>
      </c>
      <c r="N9" s="116">
        <v>212</v>
      </c>
      <c r="O9" s="75"/>
    </row>
    <row r="10" spans="1:15" ht="20.25" customHeight="1">
      <c r="A10" s="18" t="s">
        <v>702</v>
      </c>
      <c r="B10" s="114">
        <v>90844</v>
      </c>
      <c r="C10" s="116">
        <v>7570</v>
      </c>
      <c r="D10" s="116">
        <v>7570</v>
      </c>
      <c r="E10" s="116">
        <v>7570</v>
      </c>
      <c r="F10" s="116">
        <v>7570</v>
      </c>
      <c r="G10" s="116">
        <v>7570</v>
      </c>
      <c r="H10" s="116">
        <v>7570</v>
      </c>
      <c r="I10" s="116">
        <v>7570</v>
      </c>
      <c r="J10" s="116">
        <v>7570</v>
      </c>
      <c r="K10" s="116">
        <v>7570</v>
      </c>
      <c r="L10" s="116">
        <v>7570</v>
      </c>
      <c r="M10" s="116">
        <v>7570</v>
      </c>
      <c r="N10" s="116">
        <v>7574</v>
      </c>
      <c r="O10" s="75"/>
    </row>
    <row r="11" spans="1:15" ht="20.25" customHeight="1">
      <c r="A11" s="18" t="s">
        <v>703</v>
      </c>
      <c r="B11" s="114">
        <v>18127</v>
      </c>
      <c r="C11" s="116">
        <v>882</v>
      </c>
      <c r="D11" s="116">
        <v>939</v>
      </c>
      <c r="E11" s="116">
        <v>939</v>
      </c>
      <c r="F11" s="116">
        <v>1659</v>
      </c>
      <c r="G11" s="116">
        <v>1879</v>
      </c>
      <c r="H11" s="116">
        <v>1659</v>
      </c>
      <c r="I11" s="116">
        <v>1659</v>
      </c>
      <c r="J11" s="116">
        <v>1659</v>
      </c>
      <c r="K11" s="116">
        <v>1659</v>
      </c>
      <c r="L11" s="116">
        <v>1879</v>
      </c>
      <c r="M11" s="116">
        <v>1659</v>
      </c>
      <c r="N11" s="116">
        <v>1655</v>
      </c>
      <c r="O11" s="75"/>
    </row>
    <row r="12" spans="1:15" ht="20.25" customHeight="1">
      <c r="A12" s="18" t="s">
        <v>704</v>
      </c>
      <c r="B12" s="114">
        <v>14741</v>
      </c>
      <c r="C12" s="116">
        <v>10</v>
      </c>
      <c r="D12" s="116">
        <v>531</v>
      </c>
      <c r="E12" s="116">
        <v>10</v>
      </c>
      <c r="F12" s="116">
        <v>130</v>
      </c>
      <c r="G12" s="116">
        <v>10</v>
      </c>
      <c r="H12" s="116">
        <v>10</v>
      </c>
      <c r="I12" s="116">
        <v>4000</v>
      </c>
      <c r="J12" s="116">
        <v>10</v>
      </c>
      <c r="K12" s="116">
        <v>10000</v>
      </c>
      <c r="L12" s="116">
        <v>10</v>
      </c>
      <c r="M12" s="116">
        <v>10</v>
      </c>
      <c r="N12" s="116">
        <v>10</v>
      </c>
      <c r="O12" s="75"/>
    </row>
    <row r="13" spans="1:15" ht="20.25" customHeight="1">
      <c r="A13" s="18" t="s">
        <v>737</v>
      </c>
      <c r="B13" s="114">
        <v>3535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>
        <v>3535</v>
      </c>
      <c r="M13" s="116"/>
      <c r="N13" s="116"/>
      <c r="O13" s="75"/>
    </row>
    <row r="14" spans="1:15" ht="20.25" customHeight="1">
      <c r="A14" s="18" t="s">
        <v>614</v>
      </c>
      <c r="B14" s="114">
        <v>3846</v>
      </c>
      <c r="C14" s="116">
        <v>2923</v>
      </c>
      <c r="D14" s="116">
        <v>923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75"/>
    </row>
    <row r="15" spans="1:15" ht="20.25" customHeight="1">
      <c r="A15" s="18" t="s">
        <v>705</v>
      </c>
      <c r="B15" s="114">
        <v>23376</v>
      </c>
      <c r="C15" s="116"/>
      <c r="D15" s="116">
        <v>1420</v>
      </c>
      <c r="E15" s="116">
        <v>147</v>
      </c>
      <c r="F15" s="116">
        <v>2120</v>
      </c>
      <c r="G15" s="116">
        <v>2683</v>
      </c>
      <c r="H15" s="116">
        <v>2935</v>
      </c>
      <c r="I15" s="116">
        <v>3564</v>
      </c>
      <c r="J15" s="116">
        <v>3605</v>
      </c>
      <c r="K15" s="116">
        <v>570</v>
      </c>
      <c r="L15" s="116">
        <v>2301</v>
      </c>
      <c r="M15" s="116">
        <v>2361</v>
      </c>
      <c r="N15" s="116">
        <v>1670</v>
      </c>
      <c r="O15" s="75"/>
    </row>
    <row r="16" spans="1:14" ht="20.25" customHeight="1">
      <c r="A16" s="18" t="s">
        <v>706</v>
      </c>
      <c r="B16" s="114">
        <f>SUM(B8:B15)</f>
        <v>171017</v>
      </c>
      <c r="C16" s="114">
        <f>SUM(C8:C15)</f>
        <v>12242</v>
      </c>
      <c r="D16" s="114">
        <f aca="true" t="shared" si="0" ref="D16:N16">SUM(D8:D15)</f>
        <v>12240</v>
      </c>
      <c r="E16" s="114">
        <f t="shared" si="0"/>
        <v>12323</v>
      </c>
      <c r="F16" s="114">
        <f t="shared" si="0"/>
        <v>13216</v>
      </c>
      <c r="G16" s="114">
        <f t="shared" si="0"/>
        <v>12999</v>
      </c>
      <c r="H16" s="114">
        <f t="shared" si="0"/>
        <v>13031</v>
      </c>
      <c r="I16" s="114">
        <f t="shared" si="0"/>
        <v>17101</v>
      </c>
      <c r="J16" s="114">
        <f t="shared" si="0"/>
        <v>13152</v>
      </c>
      <c r="K16" s="114">
        <f t="shared" si="0"/>
        <v>24256</v>
      </c>
      <c r="L16" s="114">
        <f t="shared" si="0"/>
        <v>16232</v>
      </c>
      <c r="M16" s="114">
        <f t="shared" si="0"/>
        <v>12457</v>
      </c>
      <c r="N16" s="114">
        <f t="shared" si="0"/>
        <v>11768</v>
      </c>
    </row>
    <row r="17" spans="1:14" ht="20.25" customHeight="1">
      <c r="A17" s="247"/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</row>
    <row r="18" spans="1:14" ht="20.25" customHeight="1">
      <c r="A18" s="247"/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</row>
    <row r="19" spans="1:14" ht="20.25" customHeight="1">
      <c r="A19" s="247"/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</row>
    <row r="20" spans="1:2" ht="20.25" customHeight="1">
      <c r="A20" s="15"/>
      <c r="B20" s="15"/>
    </row>
    <row r="21" spans="1:2" ht="20.25" customHeight="1">
      <c r="A21" s="15"/>
      <c r="B21" s="15"/>
    </row>
    <row r="22" spans="1:2" ht="20.25" customHeight="1">
      <c r="A22" s="15"/>
      <c r="B22" s="15"/>
    </row>
    <row r="23" spans="1:2" ht="20.25" customHeight="1">
      <c r="A23" s="15"/>
      <c r="B23" s="15"/>
    </row>
    <row r="24" spans="1:14" ht="20.25" customHeight="1">
      <c r="A24" s="275" t="s">
        <v>686</v>
      </c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</row>
    <row r="25" spans="1:14" ht="20.2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20.25" customHeight="1">
      <c r="A26" s="275" t="s">
        <v>715</v>
      </c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</row>
    <row r="27" spans="1:14" ht="20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20.25" customHeight="1">
      <c r="A28" s="275" t="s">
        <v>707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</row>
    <row r="29" spans="1:14" ht="20.2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 t="s">
        <v>688</v>
      </c>
      <c r="M29" s="15"/>
      <c r="N29" s="15"/>
    </row>
    <row r="30" spans="1:14" ht="24.75" customHeight="1">
      <c r="A30" s="245" t="s">
        <v>2</v>
      </c>
      <c r="B30" s="246" t="s">
        <v>736</v>
      </c>
      <c r="C30" s="245" t="s">
        <v>689</v>
      </c>
      <c r="D30" s="245" t="s">
        <v>690</v>
      </c>
      <c r="E30" s="245" t="s">
        <v>691</v>
      </c>
      <c r="F30" s="245" t="s">
        <v>692</v>
      </c>
      <c r="G30" s="245" t="s">
        <v>693</v>
      </c>
      <c r="H30" s="245" t="s">
        <v>694</v>
      </c>
      <c r="I30" s="245" t="s">
        <v>695</v>
      </c>
      <c r="J30" s="245" t="s">
        <v>696</v>
      </c>
      <c r="K30" s="245" t="s">
        <v>697</v>
      </c>
      <c r="L30" s="245" t="s">
        <v>698</v>
      </c>
      <c r="M30" s="245" t="s">
        <v>699</v>
      </c>
      <c r="N30" s="245" t="s">
        <v>700</v>
      </c>
    </row>
    <row r="31" spans="1:15" ht="30" customHeight="1">
      <c r="A31" s="18" t="s">
        <v>384</v>
      </c>
      <c r="B31" s="114">
        <v>69670</v>
      </c>
      <c r="C31" s="116">
        <v>5536</v>
      </c>
      <c r="D31" s="116">
        <v>5751</v>
      </c>
      <c r="E31" s="116">
        <v>5816</v>
      </c>
      <c r="F31" s="116">
        <v>5960</v>
      </c>
      <c r="G31" s="116">
        <v>5960</v>
      </c>
      <c r="H31" s="116">
        <v>5960</v>
      </c>
      <c r="I31" s="116">
        <v>5960</v>
      </c>
      <c r="J31" s="116">
        <v>5960</v>
      </c>
      <c r="K31" s="116">
        <v>5960</v>
      </c>
      <c r="L31" s="116">
        <v>5960</v>
      </c>
      <c r="M31" s="116">
        <v>5311</v>
      </c>
      <c r="N31" s="116">
        <v>5536</v>
      </c>
      <c r="O31" s="75"/>
    </row>
    <row r="32" spans="1:15" ht="29.25" customHeight="1">
      <c r="A32" s="113" t="s">
        <v>708</v>
      </c>
      <c r="B32" s="114">
        <v>18401</v>
      </c>
      <c r="C32" s="116">
        <v>1495</v>
      </c>
      <c r="D32" s="116">
        <v>1553</v>
      </c>
      <c r="E32" s="116">
        <v>1571</v>
      </c>
      <c r="F32" s="116">
        <v>1610</v>
      </c>
      <c r="G32" s="116">
        <v>1610</v>
      </c>
      <c r="H32" s="116">
        <v>1610</v>
      </c>
      <c r="I32" s="116">
        <v>1610</v>
      </c>
      <c r="J32" s="116">
        <v>1610</v>
      </c>
      <c r="K32" s="116">
        <v>1610</v>
      </c>
      <c r="L32" s="116">
        <v>1610</v>
      </c>
      <c r="M32" s="116">
        <v>1435</v>
      </c>
      <c r="N32" s="116">
        <v>1077</v>
      </c>
      <c r="O32" s="75"/>
    </row>
    <row r="33" spans="1:15" ht="20.25" customHeight="1">
      <c r="A33" s="18" t="s">
        <v>299</v>
      </c>
      <c r="B33" s="114">
        <v>46830</v>
      </c>
      <c r="C33" s="116">
        <v>3903</v>
      </c>
      <c r="D33" s="116">
        <v>3903</v>
      </c>
      <c r="E33" s="116">
        <v>3903</v>
      </c>
      <c r="F33" s="116">
        <v>3903</v>
      </c>
      <c r="G33" s="116">
        <v>3903</v>
      </c>
      <c r="H33" s="116">
        <v>3903</v>
      </c>
      <c r="I33" s="116">
        <v>3903</v>
      </c>
      <c r="J33" s="116">
        <v>3903</v>
      </c>
      <c r="K33" s="116">
        <v>3903</v>
      </c>
      <c r="L33" s="116">
        <v>3903</v>
      </c>
      <c r="M33" s="116">
        <v>3903</v>
      </c>
      <c r="N33" s="116">
        <v>3897</v>
      </c>
      <c r="O33" s="75"/>
    </row>
    <row r="34" spans="1:15" ht="20.25" customHeight="1">
      <c r="A34" s="18" t="s">
        <v>709</v>
      </c>
      <c r="B34" s="114">
        <v>13555</v>
      </c>
      <c r="C34" s="116">
        <v>887</v>
      </c>
      <c r="D34" s="116">
        <v>887</v>
      </c>
      <c r="E34" s="116">
        <v>887</v>
      </c>
      <c r="F34" s="116">
        <v>1047</v>
      </c>
      <c r="G34" s="116">
        <v>887</v>
      </c>
      <c r="H34" s="116">
        <v>887</v>
      </c>
      <c r="I34" s="116">
        <v>1382</v>
      </c>
      <c r="J34" s="116">
        <v>1387</v>
      </c>
      <c r="K34" s="116">
        <v>1943</v>
      </c>
      <c r="L34" s="116">
        <v>887</v>
      </c>
      <c r="M34" s="116">
        <v>1362</v>
      </c>
      <c r="N34" s="116">
        <v>1112</v>
      </c>
      <c r="O34" s="75"/>
    </row>
    <row r="35" spans="1:15" ht="20.25" customHeight="1">
      <c r="A35" s="18" t="s">
        <v>385</v>
      </c>
      <c r="B35" s="114">
        <v>18276</v>
      </c>
      <c r="C35" s="116"/>
      <c r="D35" s="116"/>
      <c r="E35" s="116"/>
      <c r="F35" s="116">
        <v>250</v>
      </c>
      <c r="G35" s="116"/>
      <c r="H35" s="116"/>
      <c r="I35" s="116">
        <v>4000</v>
      </c>
      <c r="J35" s="116"/>
      <c r="K35" s="116">
        <v>10000</v>
      </c>
      <c r="L35" s="116">
        <v>3726</v>
      </c>
      <c r="M35" s="116">
        <v>300</v>
      </c>
      <c r="N35" s="116"/>
      <c r="O35" s="75"/>
    </row>
    <row r="36" spans="1:15" ht="25.5" customHeight="1">
      <c r="A36" s="113" t="s">
        <v>710</v>
      </c>
      <c r="B36" s="114">
        <v>4285</v>
      </c>
      <c r="C36" s="116">
        <v>421</v>
      </c>
      <c r="D36" s="116">
        <v>146</v>
      </c>
      <c r="E36" s="116">
        <v>146</v>
      </c>
      <c r="F36" s="116">
        <v>446</v>
      </c>
      <c r="G36" s="116">
        <v>639</v>
      </c>
      <c r="H36" s="116">
        <v>671</v>
      </c>
      <c r="I36" s="116">
        <v>246</v>
      </c>
      <c r="J36" s="116">
        <v>292</v>
      </c>
      <c r="K36" s="116">
        <v>840</v>
      </c>
      <c r="L36" s="116">
        <v>146</v>
      </c>
      <c r="M36" s="116">
        <v>146</v>
      </c>
      <c r="N36" s="116">
        <v>146</v>
      </c>
      <c r="O36" s="75"/>
    </row>
    <row r="37" spans="1:15" ht="20.25" customHeight="1">
      <c r="A37" s="18" t="s">
        <v>706</v>
      </c>
      <c r="B37" s="114">
        <f>SUM(B31:B36)</f>
        <v>171017</v>
      </c>
      <c r="C37" s="114">
        <f>SUM(C31:C36)</f>
        <v>12242</v>
      </c>
      <c r="D37" s="114">
        <f aca="true" t="shared" si="1" ref="D37:N37">SUM(D31:D36)</f>
        <v>12240</v>
      </c>
      <c r="E37" s="114">
        <f t="shared" si="1"/>
        <v>12323</v>
      </c>
      <c r="F37" s="114">
        <f t="shared" si="1"/>
        <v>13216</v>
      </c>
      <c r="G37" s="114">
        <f t="shared" si="1"/>
        <v>12999</v>
      </c>
      <c r="H37" s="114">
        <f t="shared" si="1"/>
        <v>13031</v>
      </c>
      <c r="I37" s="114">
        <f t="shared" si="1"/>
        <v>17101</v>
      </c>
      <c r="J37" s="114">
        <f t="shared" si="1"/>
        <v>13152</v>
      </c>
      <c r="K37" s="114">
        <f t="shared" si="1"/>
        <v>24256</v>
      </c>
      <c r="L37" s="114">
        <f t="shared" si="1"/>
        <v>16232</v>
      </c>
      <c r="M37" s="114">
        <f t="shared" si="1"/>
        <v>12457</v>
      </c>
      <c r="N37" s="114">
        <f t="shared" si="1"/>
        <v>11768</v>
      </c>
      <c r="O37" s="75"/>
    </row>
    <row r="38" spans="6:9" ht="20.25" customHeight="1">
      <c r="F38" s="249"/>
      <c r="I38" s="249"/>
    </row>
  </sheetData>
  <mergeCells count="6">
    <mergeCell ref="A26:N26"/>
    <mergeCell ref="A28:N28"/>
    <mergeCell ref="A1:N1"/>
    <mergeCell ref="A3:N3"/>
    <mergeCell ref="A5:N5"/>
    <mergeCell ref="A24:N24"/>
  </mergeCells>
  <printOptions/>
  <pageMargins left="0.75" right="0.75" top="1" bottom="1" header="0.5" footer="0.5"/>
  <pageSetup horizontalDpi="600" verticalDpi="600" orientation="landscape" paperSize="9" scale="84" r:id="rId1"/>
  <rowBreaks count="1" manualBreakCount="1">
    <brk id="21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7">
      <selection activeCell="B19" sqref="B19"/>
    </sheetView>
  </sheetViews>
  <sheetFormatPr defaultColWidth="9.140625" defaultRowHeight="36" customHeight="1"/>
  <cols>
    <col min="1" max="1" width="50.57421875" style="0" customWidth="1"/>
  </cols>
  <sheetData>
    <row r="1" spans="1:4" ht="36" customHeight="1">
      <c r="A1" s="162" t="s">
        <v>626</v>
      </c>
      <c r="B1" s="162"/>
      <c r="C1" s="162"/>
      <c r="D1" s="162"/>
    </row>
    <row r="2" spans="1:4" ht="36" customHeight="1">
      <c r="A2" s="162"/>
      <c r="B2" s="162"/>
      <c r="C2" s="162"/>
      <c r="D2" s="162"/>
    </row>
    <row r="3" spans="1:4" ht="36" customHeight="1">
      <c r="A3" s="275" t="s">
        <v>714</v>
      </c>
      <c r="B3" s="275"/>
      <c r="C3" s="275"/>
      <c r="D3" s="275"/>
    </row>
    <row r="4" spans="1:4" ht="36" customHeight="1">
      <c r="A4" s="162"/>
      <c r="B4" s="162"/>
      <c r="C4" s="162"/>
      <c r="D4" s="162"/>
    </row>
    <row r="5" spans="1:4" ht="36" customHeight="1">
      <c r="A5" s="222" t="s">
        <v>675</v>
      </c>
      <c r="B5" s="223">
        <v>79</v>
      </c>
      <c r="C5" s="170"/>
      <c r="D5" s="170"/>
    </row>
    <row r="6" spans="1:4" ht="36" customHeight="1">
      <c r="A6" s="222" t="s">
        <v>677</v>
      </c>
      <c r="B6" s="223">
        <v>5</v>
      </c>
      <c r="C6" s="170"/>
      <c r="D6" s="170"/>
    </row>
    <row r="7" spans="1:4" ht="36" customHeight="1">
      <c r="A7" s="222" t="s">
        <v>733</v>
      </c>
      <c r="B7" s="223">
        <v>40</v>
      </c>
      <c r="C7" s="170"/>
      <c r="D7" s="170"/>
    </row>
    <row r="8" spans="1:4" ht="36" customHeight="1">
      <c r="A8" s="222" t="s">
        <v>444</v>
      </c>
      <c r="B8" s="223">
        <v>13</v>
      </c>
      <c r="C8" s="170"/>
      <c r="D8" s="170"/>
    </row>
    <row r="9" spans="1:4" ht="36" customHeight="1">
      <c r="A9" s="222" t="s">
        <v>575</v>
      </c>
      <c r="B9" s="223">
        <v>14</v>
      </c>
      <c r="C9" s="170"/>
      <c r="D9" s="170"/>
    </row>
    <row r="10" spans="1:4" ht="36" customHeight="1">
      <c r="A10" s="229" t="s">
        <v>457</v>
      </c>
      <c r="B10" s="225">
        <f>SUM(B5:B9)</f>
        <v>151</v>
      </c>
      <c r="C10" s="170"/>
      <c r="D10" s="170"/>
    </row>
    <row r="11" spans="1:4" ht="36" customHeight="1">
      <c r="A11" s="222" t="s">
        <v>676</v>
      </c>
      <c r="B11" s="223">
        <v>1747</v>
      </c>
      <c r="C11" s="170"/>
      <c r="D11" s="170"/>
    </row>
    <row r="12" spans="1:4" ht="36" customHeight="1">
      <c r="A12" s="222" t="s">
        <v>183</v>
      </c>
      <c r="B12" s="223">
        <v>400</v>
      </c>
      <c r="C12" s="170" t="s">
        <v>335</v>
      </c>
      <c r="D12" s="170"/>
    </row>
    <row r="13" spans="1:4" ht="36" customHeight="1">
      <c r="A13" s="222" t="s">
        <v>731</v>
      </c>
      <c r="B13" s="223">
        <v>550</v>
      </c>
      <c r="C13" s="170" t="s">
        <v>335</v>
      </c>
      <c r="D13" s="170"/>
    </row>
    <row r="14" spans="1:4" ht="36" customHeight="1">
      <c r="A14" s="222" t="s">
        <v>627</v>
      </c>
      <c r="B14" s="223">
        <v>450</v>
      </c>
      <c r="C14" s="170"/>
      <c r="D14" s="170"/>
    </row>
    <row r="15" spans="1:4" ht="36" customHeight="1">
      <c r="A15" s="237" t="s">
        <v>732</v>
      </c>
      <c r="B15" s="238">
        <v>327</v>
      </c>
      <c r="C15" s="170" t="s">
        <v>335</v>
      </c>
      <c r="D15" s="170"/>
    </row>
    <row r="16" spans="1:4" ht="36" customHeight="1">
      <c r="A16" s="237" t="s">
        <v>734</v>
      </c>
      <c r="B16" s="238">
        <v>60</v>
      </c>
      <c r="C16" s="170"/>
      <c r="D16" s="170"/>
    </row>
    <row r="17" spans="1:4" ht="36" customHeight="1">
      <c r="A17" s="222" t="s">
        <v>184</v>
      </c>
      <c r="B17" s="223">
        <v>600</v>
      </c>
      <c r="C17" s="170" t="s">
        <v>335</v>
      </c>
      <c r="D17" s="170"/>
    </row>
    <row r="18" spans="1:4" ht="36" customHeight="1">
      <c r="A18" s="241" t="s">
        <v>457</v>
      </c>
      <c r="B18" s="223">
        <f>SUM(B11:B17)</f>
        <v>4134</v>
      </c>
      <c r="C18" s="170"/>
      <c r="D18" s="170"/>
    </row>
    <row r="19" spans="1:4" ht="36" customHeight="1">
      <c r="A19" s="241" t="s">
        <v>457</v>
      </c>
      <c r="B19" s="242">
        <f>SUM(B10+B18)</f>
        <v>4285</v>
      </c>
      <c r="C19" s="243"/>
      <c r="D19" s="243"/>
    </row>
  </sheetData>
  <mergeCells count="1"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4">
      <selection activeCell="D19" sqref="D19"/>
    </sheetView>
  </sheetViews>
  <sheetFormatPr defaultColWidth="9.140625" defaultRowHeight="19.5" customHeight="1"/>
  <cols>
    <col min="1" max="1" width="17.8515625" style="0" customWidth="1"/>
    <col min="2" max="2" width="22.8515625" style="0" customWidth="1"/>
    <col min="3" max="16384" width="17.8515625" style="0" customWidth="1"/>
  </cols>
  <sheetData>
    <row r="1" spans="1:5" ht="19.5" customHeight="1">
      <c r="A1" s="275" t="s">
        <v>628</v>
      </c>
      <c r="B1" s="275"/>
      <c r="C1" s="275"/>
      <c r="D1" s="275"/>
      <c r="E1" s="275"/>
    </row>
    <row r="2" spans="1:5" ht="19.5" customHeight="1">
      <c r="A2" s="275" t="s">
        <v>629</v>
      </c>
      <c r="B2" s="275"/>
      <c r="C2" s="275"/>
      <c r="D2" s="275"/>
      <c r="E2" s="275"/>
    </row>
    <row r="4" spans="1:5" ht="19.5" customHeight="1">
      <c r="A4" s="15" t="s">
        <v>389</v>
      </c>
      <c r="B4" s="15" t="s">
        <v>630</v>
      </c>
      <c r="C4" s="15" t="s">
        <v>631</v>
      </c>
      <c r="D4" s="15" t="s">
        <v>632</v>
      </c>
      <c r="E4" s="15" t="s">
        <v>633</v>
      </c>
    </row>
    <row r="5" spans="1:5" ht="41.25" customHeight="1">
      <c r="A5" s="19">
        <v>1</v>
      </c>
      <c r="B5" s="213" t="s">
        <v>634</v>
      </c>
      <c r="C5" s="19" t="s">
        <v>635</v>
      </c>
      <c r="D5" s="19">
        <v>1</v>
      </c>
      <c r="E5" s="19"/>
    </row>
    <row r="6" spans="1:5" ht="19.5" customHeight="1">
      <c r="A6" s="19"/>
      <c r="B6" s="19" t="s">
        <v>636</v>
      </c>
      <c r="C6" s="19" t="s">
        <v>637</v>
      </c>
      <c r="D6" s="19">
        <v>11</v>
      </c>
      <c r="E6" s="19"/>
    </row>
    <row r="7" spans="1:5" ht="19.5" customHeight="1">
      <c r="A7" s="19"/>
      <c r="B7" s="19"/>
      <c r="C7" s="19" t="s">
        <v>638</v>
      </c>
      <c r="D7" s="19">
        <v>1</v>
      </c>
      <c r="E7" s="19"/>
    </row>
    <row r="8" spans="1:5" ht="19.5" customHeight="1">
      <c r="A8" s="19"/>
      <c r="B8" s="19"/>
      <c r="C8" s="19" t="s">
        <v>639</v>
      </c>
      <c r="D8" s="19">
        <v>1</v>
      </c>
      <c r="E8" s="19"/>
    </row>
    <row r="9" spans="1:5" ht="19.5" customHeight="1">
      <c r="A9" s="19"/>
      <c r="B9" s="19" t="s">
        <v>640</v>
      </c>
      <c r="C9" s="19" t="s">
        <v>641</v>
      </c>
      <c r="D9" s="19">
        <v>1</v>
      </c>
      <c r="E9" s="19"/>
    </row>
    <row r="10" spans="1:5" ht="19.5" customHeight="1">
      <c r="A10" s="19"/>
      <c r="B10" s="19"/>
      <c r="C10" s="19" t="s">
        <v>637</v>
      </c>
      <c r="D10" s="19">
        <v>2</v>
      </c>
      <c r="E10" s="19"/>
    </row>
    <row r="11" spans="1:5" ht="19.5" customHeight="1">
      <c r="A11" s="19"/>
      <c r="B11" s="19"/>
      <c r="C11" s="19" t="s">
        <v>642</v>
      </c>
      <c r="D11" s="19">
        <v>3</v>
      </c>
      <c r="E11" s="19"/>
    </row>
    <row r="12" spans="1:5" ht="19.5" customHeight="1">
      <c r="A12" s="19">
        <v>2</v>
      </c>
      <c r="B12" s="19" t="s">
        <v>643</v>
      </c>
      <c r="C12" s="19" t="s">
        <v>639</v>
      </c>
      <c r="D12" s="19">
        <v>2</v>
      </c>
      <c r="E12" s="19"/>
    </row>
    <row r="13" spans="1:5" ht="19.5" customHeight="1">
      <c r="A13" s="19">
        <v>3</v>
      </c>
      <c r="B13" s="19" t="s">
        <v>312</v>
      </c>
      <c r="C13" s="19" t="s">
        <v>644</v>
      </c>
      <c r="D13" s="19">
        <v>1</v>
      </c>
      <c r="E13" s="19"/>
    </row>
    <row r="14" spans="1:5" ht="19.5" customHeight="1">
      <c r="A14" s="19"/>
      <c r="B14" s="19"/>
      <c r="C14" s="19" t="s">
        <v>645</v>
      </c>
      <c r="D14" s="19">
        <v>5</v>
      </c>
      <c r="E14" s="19"/>
    </row>
    <row r="15" spans="1:5" ht="19.5" customHeight="1">
      <c r="A15" s="19">
        <v>4</v>
      </c>
      <c r="B15" s="19" t="s">
        <v>646</v>
      </c>
      <c r="C15" s="19" t="s">
        <v>647</v>
      </c>
      <c r="D15" s="19">
        <v>1</v>
      </c>
      <c r="E15" s="19"/>
    </row>
    <row r="16" spans="1:5" ht="19.5" customHeight="1">
      <c r="A16" s="19">
        <v>5</v>
      </c>
      <c r="B16" s="19" t="s">
        <v>648</v>
      </c>
      <c r="C16" s="19" t="s">
        <v>649</v>
      </c>
      <c r="D16" s="19">
        <v>1</v>
      </c>
      <c r="E16" s="19"/>
    </row>
    <row r="17" spans="1:5" ht="19.5" customHeight="1">
      <c r="A17" s="19">
        <v>6</v>
      </c>
      <c r="B17" s="19" t="s">
        <v>650</v>
      </c>
      <c r="C17" s="19" t="s">
        <v>651</v>
      </c>
      <c r="D17" s="19">
        <v>1</v>
      </c>
      <c r="E17" s="19"/>
    </row>
    <row r="18" spans="1:5" ht="19.5" customHeight="1">
      <c r="A18" s="19">
        <v>7</v>
      </c>
      <c r="B18" s="19" t="s">
        <v>711</v>
      </c>
      <c r="C18" s="19"/>
      <c r="D18" s="19"/>
      <c r="E18" s="19">
        <v>2</v>
      </c>
    </row>
    <row r="19" spans="1:5" ht="19.5" customHeight="1">
      <c r="A19" s="19">
        <v>8</v>
      </c>
      <c r="B19" s="19" t="s">
        <v>713</v>
      </c>
      <c r="C19" s="19"/>
      <c r="D19" s="19">
        <v>3</v>
      </c>
      <c r="E19" s="19"/>
    </row>
    <row r="20" spans="1:5" ht="19.5" customHeight="1">
      <c r="A20" s="19"/>
      <c r="B20" s="20" t="s">
        <v>652</v>
      </c>
      <c r="C20" s="19"/>
      <c r="D20" s="214">
        <f>SUM(D5:D19)</f>
        <v>34</v>
      </c>
      <c r="E20" s="92">
        <v>2</v>
      </c>
    </row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74"/>
  <sheetViews>
    <sheetView view="pageBreakPreview" zoomScale="60" zoomScalePageLayoutView="0" workbookViewId="0" topLeftCell="A19">
      <selection activeCell="G16" sqref="G16"/>
    </sheetView>
  </sheetViews>
  <sheetFormatPr defaultColWidth="14.28125" defaultRowHeight="27" customHeight="1"/>
  <cols>
    <col min="1" max="1" width="10.8515625" style="0" customWidth="1"/>
    <col min="2" max="2" width="50.00390625" style="0" customWidth="1"/>
  </cols>
  <sheetData>
    <row r="1" spans="1:5" ht="27" customHeight="1">
      <c r="A1" s="24"/>
      <c r="B1" s="25" t="s">
        <v>45</v>
      </c>
      <c r="C1" s="25"/>
      <c r="D1" s="25"/>
      <c r="E1" s="25"/>
    </row>
    <row r="2" spans="1:5" ht="37.5" customHeight="1">
      <c r="A2" s="327" t="s">
        <v>468</v>
      </c>
      <c r="B2" s="327"/>
      <c r="C2" s="327"/>
      <c r="D2" s="327"/>
      <c r="E2" s="327"/>
    </row>
    <row r="3" spans="1:5" ht="27" customHeight="1">
      <c r="A3" s="24"/>
      <c r="B3" s="298" t="s">
        <v>46</v>
      </c>
      <c r="C3" s="274"/>
      <c r="D3" s="25"/>
      <c r="E3" s="25"/>
    </row>
    <row r="4" spans="1:5" ht="27" customHeight="1">
      <c r="A4" s="24"/>
      <c r="B4" s="298" t="s">
        <v>469</v>
      </c>
      <c r="C4" s="274"/>
      <c r="D4" s="25"/>
      <c r="E4" s="25"/>
    </row>
    <row r="5" spans="1:5" ht="27" customHeight="1">
      <c r="A5" s="24"/>
      <c r="B5" s="25" t="s">
        <v>148</v>
      </c>
      <c r="C5" s="25"/>
      <c r="D5" s="25"/>
      <c r="E5" s="25"/>
    </row>
    <row r="6" spans="1:5" ht="27" customHeight="1">
      <c r="A6" s="24"/>
      <c r="B6" s="25"/>
      <c r="C6" s="25" t="s">
        <v>47</v>
      </c>
      <c r="D6" s="25"/>
      <c r="E6" s="25"/>
    </row>
    <row r="9" spans="1:3" ht="91.5" customHeight="1">
      <c r="A9" s="79" t="s">
        <v>48</v>
      </c>
      <c r="B9" s="80" t="s">
        <v>446</v>
      </c>
      <c r="C9" s="81">
        <v>3800</v>
      </c>
    </row>
    <row r="10" spans="1:3" ht="49.5" customHeight="1">
      <c r="A10" s="79"/>
      <c r="B10" s="94" t="s">
        <v>515</v>
      </c>
      <c r="C10" s="151">
        <v>3042</v>
      </c>
    </row>
    <row r="11" spans="1:3" ht="39.75" customHeight="1">
      <c r="A11" s="83" t="s">
        <v>49</v>
      </c>
      <c r="B11" s="80" t="s">
        <v>445</v>
      </c>
      <c r="C11" s="81">
        <v>8</v>
      </c>
    </row>
    <row r="12" spans="1:5" ht="27" customHeight="1">
      <c r="A12" s="82" t="s">
        <v>50</v>
      </c>
      <c r="B12" s="84" t="s">
        <v>51</v>
      </c>
      <c r="C12" s="85">
        <f>SUM(C13+C14)</f>
        <v>22870</v>
      </c>
      <c r="D12" s="15"/>
      <c r="E12" s="15"/>
    </row>
    <row r="13" spans="1:3" ht="27" customHeight="1">
      <c r="A13" s="86" t="s">
        <v>52</v>
      </c>
      <c r="B13" s="87" t="s">
        <v>53</v>
      </c>
      <c r="C13" s="88">
        <v>2645</v>
      </c>
    </row>
    <row r="14" spans="1:3" ht="27" customHeight="1">
      <c r="A14" s="86" t="s">
        <v>54</v>
      </c>
      <c r="B14" s="87" t="s">
        <v>55</v>
      </c>
      <c r="C14" s="88">
        <v>20225</v>
      </c>
    </row>
    <row r="15" spans="1:3" ht="36.75" customHeight="1">
      <c r="A15" s="82" t="s">
        <v>56</v>
      </c>
      <c r="B15" s="80" t="s">
        <v>57</v>
      </c>
      <c r="C15" s="85">
        <v>3504</v>
      </c>
    </row>
    <row r="16" spans="1:3" ht="36" customHeight="1">
      <c r="A16" s="82" t="s">
        <v>58</v>
      </c>
      <c r="B16" s="80" t="s">
        <v>143</v>
      </c>
      <c r="C16" s="85">
        <v>720</v>
      </c>
    </row>
    <row r="17" spans="1:3" ht="27" customHeight="1">
      <c r="A17" s="82" t="s">
        <v>59</v>
      </c>
      <c r="B17" s="82" t="s">
        <v>60</v>
      </c>
      <c r="C17" s="82">
        <f>SUM(C18:C41)</f>
        <v>46855</v>
      </c>
    </row>
    <row r="18" spans="1:3" ht="27" customHeight="1">
      <c r="A18" s="89" t="s">
        <v>61</v>
      </c>
      <c r="B18" s="19" t="s">
        <v>62</v>
      </c>
      <c r="C18" s="19">
        <v>5953</v>
      </c>
    </row>
    <row r="19" spans="1:3" ht="27" customHeight="1">
      <c r="A19" s="89" t="s">
        <v>63</v>
      </c>
      <c r="B19" s="19" t="s">
        <v>64</v>
      </c>
      <c r="C19" s="19">
        <v>2507</v>
      </c>
    </row>
    <row r="20" spans="1:3" ht="27" customHeight="1">
      <c r="A20" s="89" t="s">
        <v>65</v>
      </c>
      <c r="B20" s="19" t="s">
        <v>66</v>
      </c>
      <c r="C20" s="19">
        <v>2977</v>
      </c>
    </row>
    <row r="21" spans="1:3" ht="27" customHeight="1">
      <c r="A21" s="89" t="s">
        <v>67</v>
      </c>
      <c r="B21" s="19" t="s">
        <v>68</v>
      </c>
      <c r="C21" s="19">
        <v>1253</v>
      </c>
    </row>
    <row r="22" spans="1:3" ht="27" customHeight="1">
      <c r="A22" s="89" t="s">
        <v>69</v>
      </c>
      <c r="B22" s="19" t="s">
        <v>70</v>
      </c>
      <c r="C22" s="19">
        <v>1880</v>
      </c>
    </row>
    <row r="23" spans="1:3" ht="27" customHeight="1">
      <c r="A23" s="89" t="s">
        <v>71</v>
      </c>
      <c r="B23" s="19" t="s">
        <v>72</v>
      </c>
      <c r="C23" s="19">
        <v>4073</v>
      </c>
    </row>
    <row r="24" spans="1:3" ht="27" customHeight="1">
      <c r="A24" s="89" t="s">
        <v>73</v>
      </c>
      <c r="B24" s="19" t="s">
        <v>74</v>
      </c>
      <c r="C24" s="19">
        <v>5013</v>
      </c>
    </row>
    <row r="25" spans="1:3" ht="27" customHeight="1">
      <c r="A25" s="89" t="s">
        <v>75</v>
      </c>
      <c r="B25" s="19" t="s">
        <v>76</v>
      </c>
      <c r="C25" s="19">
        <v>1410</v>
      </c>
    </row>
    <row r="26" spans="1:3" ht="27" customHeight="1">
      <c r="A26" s="89" t="s">
        <v>77</v>
      </c>
      <c r="B26" s="19" t="s">
        <v>78</v>
      </c>
      <c r="C26" s="19">
        <v>940</v>
      </c>
    </row>
    <row r="27" spans="1:3" ht="27" customHeight="1">
      <c r="A27" s="89" t="s">
        <v>79</v>
      </c>
      <c r="B27" s="19" t="s">
        <v>80</v>
      </c>
      <c r="C27" s="19">
        <v>705</v>
      </c>
    </row>
    <row r="28" spans="1:3" ht="27" customHeight="1">
      <c r="A28" s="89" t="s">
        <v>81</v>
      </c>
      <c r="B28" s="19" t="s">
        <v>82</v>
      </c>
      <c r="C28" s="19">
        <v>2193</v>
      </c>
    </row>
    <row r="29" spans="1:3" ht="27" customHeight="1">
      <c r="A29" s="89" t="s">
        <v>83</v>
      </c>
      <c r="B29" s="19" t="s">
        <v>84</v>
      </c>
      <c r="C29" s="19">
        <v>2272</v>
      </c>
    </row>
    <row r="30" spans="1:3" ht="27" customHeight="1">
      <c r="A30" s="89" t="s">
        <v>85</v>
      </c>
      <c r="B30" s="19" t="s">
        <v>144</v>
      </c>
      <c r="C30" s="19">
        <v>1880</v>
      </c>
    </row>
    <row r="31" spans="1:3" ht="27" customHeight="1">
      <c r="A31" s="89" t="s">
        <v>86</v>
      </c>
      <c r="B31" s="19" t="s">
        <v>87</v>
      </c>
      <c r="C31" s="19">
        <v>-149</v>
      </c>
    </row>
    <row r="32" spans="1:3" ht="27" customHeight="1">
      <c r="A32" s="89" t="s">
        <v>88</v>
      </c>
      <c r="B32" s="19" t="s">
        <v>89</v>
      </c>
      <c r="C32" s="19">
        <v>597</v>
      </c>
    </row>
    <row r="33" spans="1:3" ht="27" customHeight="1">
      <c r="A33" s="89" t="s">
        <v>90</v>
      </c>
      <c r="B33" s="19" t="s">
        <v>91</v>
      </c>
      <c r="C33" s="19">
        <v>239</v>
      </c>
    </row>
    <row r="34" spans="1:3" ht="27" customHeight="1">
      <c r="A34" s="89" t="s">
        <v>92</v>
      </c>
      <c r="B34" s="19" t="s">
        <v>93</v>
      </c>
      <c r="C34" s="19">
        <v>941</v>
      </c>
    </row>
    <row r="35" spans="1:3" ht="27" customHeight="1">
      <c r="A35" s="89" t="s">
        <v>94</v>
      </c>
      <c r="B35" s="19" t="s">
        <v>95</v>
      </c>
      <c r="C35" s="19">
        <v>314</v>
      </c>
    </row>
    <row r="36" spans="1:3" ht="27" customHeight="1">
      <c r="A36" s="89" t="s">
        <v>96</v>
      </c>
      <c r="B36" s="19" t="s">
        <v>432</v>
      </c>
      <c r="C36" s="19">
        <v>254</v>
      </c>
    </row>
    <row r="37" spans="1:3" ht="27" customHeight="1">
      <c r="A37" s="89" t="s">
        <v>97</v>
      </c>
      <c r="B37" s="19" t="s">
        <v>145</v>
      </c>
      <c r="C37" s="19">
        <v>3445</v>
      </c>
    </row>
    <row r="38" spans="1:3" ht="27" customHeight="1">
      <c r="A38" s="89" t="s">
        <v>98</v>
      </c>
      <c r="B38" s="19" t="s">
        <v>433</v>
      </c>
      <c r="C38" s="19">
        <v>6800</v>
      </c>
    </row>
    <row r="39" spans="1:3" ht="27" customHeight="1">
      <c r="A39" s="89" t="s">
        <v>99</v>
      </c>
      <c r="B39" s="19" t="s">
        <v>434</v>
      </c>
      <c r="C39" s="19">
        <v>1056</v>
      </c>
    </row>
    <row r="40" spans="1:3" ht="27" customHeight="1">
      <c r="A40" s="89" t="s">
        <v>100</v>
      </c>
      <c r="B40" s="19" t="s">
        <v>435</v>
      </c>
      <c r="C40" s="19">
        <v>208</v>
      </c>
    </row>
    <row r="41" spans="1:3" ht="27" customHeight="1">
      <c r="A41" s="89" t="s">
        <v>101</v>
      </c>
      <c r="B41" s="19" t="s">
        <v>436</v>
      </c>
      <c r="C41" s="19">
        <v>94</v>
      </c>
    </row>
    <row r="42" spans="1:3" ht="27" customHeight="1">
      <c r="A42" s="19"/>
      <c r="B42" s="19"/>
      <c r="C42" s="19"/>
    </row>
    <row r="43" spans="1:3" ht="32.25" customHeight="1">
      <c r="A43" s="90" t="s">
        <v>102</v>
      </c>
      <c r="B43" s="80" t="s">
        <v>103</v>
      </c>
      <c r="C43" s="82">
        <v>10045</v>
      </c>
    </row>
    <row r="44" spans="1:3" ht="27" customHeight="1">
      <c r="A44" s="19"/>
      <c r="B44" s="19"/>
      <c r="C44" s="19"/>
    </row>
    <row r="45" spans="1:3" ht="27" customHeight="1">
      <c r="A45" s="19"/>
      <c r="B45" s="82" t="s">
        <v>104</v>
      </c>
      <c r="C45" s="85">
        <f>SUM(C9+C11+C12+C15+C16+C17+C43+C10)</f>
        <v>90844</v>
      </c>
    </row>
    <row r="46" spans="1:3" ht="27" customHeight="1">
      <c r="A46" s="19"/>
      <c r="B46" s="82"/>
      <c r="C46" s="85"/>
    </row>
    <row r="47" spans="1:3" ht="27" customHeight="1">
      <c r="A47" s="91" t="s">
        <v>105</v>
      </c>
      <c r="B47" s="92" t="s">
        <v>106</v>
      </c>
      <c r="C47" s="82">
        <f>SUM(C48+C50+C51)</f>
        <v>16548</v>
      </c>
    </row>
    <row r="48" spans="1:3" ht="32.25" customHeight="1">
      <c r="A48" s="83" t="s">
        <v>107</v>
      </c>
      <c r="B48" s="93" t="s">
        <v>108</v>
      </c>
      <c r="C48" s="87">
        <v>465</v>
      </c>
    </row>
    <row r="49" spans="1:3" ht="27" customHeight="1">
      <c r="A49" s="83"/>
      <c r="B49" s="80"/>
      <c r="C49" s="19"/>
    </row>
    <row r="50" spans="1:3" ht="27" customHeight="1">
      <c r="A50" s="83" t="s">
        <v>109</v>
      </c>
      <c r="B50" s="80" t="s">
        <v>110</v>
      </c>
      <c r="C50" s="87">
        <v>5143</v>
      </c>
    </row>
    <row r="51" spans="1:3" ht="27" customHeight="1">
      <c r="A51" s="83" t="s">
        <v>111</v>
      </c>
      <c r="B51" s="87" t="s">
        <v>112</v>
      </c>
      <c r="C51" s="82">
        <f>SUM(C52:C58)</f>
        <v>10940</v>
      </c>
    </row>
    <row r="52" spans="1:3" ht="27" customHeight="1">
      <c r="A52" s="83" t="s">
        <v>113</v>
      </c>
      <c r="B52" s="94" t="s">
        <v>114</v>
      </c>
      <c r="C52" s="92">
        <v>2300</v>
      </c>
    </row>
    <row r="53" spans="1:3" ht="27" customHeight="1">
      <c r="A53" s="83" t="s">
        <v>115</v>
      </c>
      <c r="B53" s="94" t="s">
        <v>116</v>
      </c>
      <c r="C53" s="92">
        <v>200</v>
      </c>
    </row>
    <row r="54" spans="1:3" ht="27" customHeight="1">
      <c r="A54" s="83" t="s">
        <v>117</v>
      </c>
      <c r="B54" s="94" t="s">
        <v>118</v>
      </c>
      <c r="C54" s="92">
        <v>1760</v>
      </c>
    </row>
    <row r="55" spans="1:3" ht="27" customHeight="1">
      <c r="A55" s="83" t="s">
        <v>119</v>
      </c>
      <c r="B55" s="87" t="s">
        <v>120</v>
      </c>
      <c r="C55" s="92">
        <v>3100</v>
      </c>
    </row>
    <row r="56" spans="1:3" ht="55.5" customHeight="1">
      <c r="A56" s="83" t="s">
        <v>121</v>
      </c>
      <c r="B56" s="80" t="s">
        <v>437</v>
      </c>
      <c r="C56" s="87">
        <v>2500</v>
      </c>
    </row>
    <row r="57" spans="1:3" ht="27" customHeight="1">
      <c r="A57" s="83" t="s">
        <v>146</v>
      </c>
      <c r="B57" s="87" t="s">
        <v>147</v>
      </c>
      <c r="C57" s="87">
        <v>960</v>
      </c>
    </row>
    <row r="58" spans="1:3" ht="27" customHeight="1">
      <c r="A58" s="83"/>
      <c r="B58" s="87" t="s">
        <v>519</v>
      </c>
      <c r="C58" s="87">
        <v>120</v>
      </c>
    </row>
    <row r="59" spans="1:3" ht="39" customHeight="1">
      <c r="A59" s="83" t="s">
        <v>123</v>
      </c>
      <c r="B59" s="95" t="s">
        <v>124</v>
      </c>
      <c r="C59" s="82">
        <f>SUM(C60:C63)</f>
        <v>18127</v>
      </c>
    </row>
    <row r="60" spans="1:3" ht="27" customHeight="1">
      <c r="A60" s="83" t="s">
        <v>125</v>
      </c>
      <c r="B60" s="80" t="s">
        <v>126</v>
      </c>
      <c r="C60" s="87">
        <v>10956</v>
      </c>
    </row>
    <row r="61" spans="1:3" ht="36" customHeight="1">
      <c r="A61" s="83" t="s">
        <v>127</v>
      </c>
      <c r="B61" s="80" t="s">
        <v>128</v>
      </c>
      <c r="C61" s="87">
        <v>440</v>
      </c>
    </row>
    <row r="62" spans="1:3" ht="36" customHeight="1">
      <c r="A62" s="83" t="s">
        <v>129</v>
      </c>
      <c r="B62" s="80" t="s">
        <v>130</v>
      </c>
      <c r="C62" s="87">
        <v>1837</v>
      </c>
    </row>
    <row r="63" spans="1:3" ht="39.75" customHeight="1">
      <c r="A63" s="83" t="s">
        <v>131</v>
      </c>
      <c r="B63" s="80" t="s">
        <v>584</v>
      </c>
      <c r="C63" s="87">
        <v>4894</v>
      </c>
    </row>
    <row r="64" spans="1:3" ht="39.75" customHeight="1">
      <c r="A64" s="203" t="s">
        <v>585</v>
      </c>
      <c r="B64" s="204" t="s">
        <v>566</v>
      </c>
      <c r="C64" s="84">
        <v>1346</v>
      </c>
    </row>
    <row r="65" spans="1:3" ht="39.75" customHeight="1">
      <c r="A65" s="203" t="s">
        <v>133</v>
      </c>
      <c r="B65" s="204" t="s">
        <v>565</v>
      </c>
      <c r="C65" s="84">
        <v>2500</v>
      </c>
    </row>
    <row r="66" spans="1:3" ht="27" customHeight="1">
      <c r="A66" s="83" t="s">
        <v>586</v>
      </c>
      <c r="B66" s="82" t="s">
        <v>132</v>
      </c>
      <c r="C66" s="82">
        <f>SUM(C67:C72)</f>
        <v>18276</v>
      </c>
    </row>
    <row r="67" spans="1:3" ht="27" customHeight="1">
      <c r="A67" s="83" t="s">
        <v>587</v>
      </c>
      <c r="B67" s="87" t="s">
        <v>4</v>
      </c>
      <c r="C67" s="87">
        <v>80</v>
      </c>
    </row>
    <row r="68" spans="1:3" ht="27" customHeight="1">
      <c r="A68" s="83" t="s">
        <v>588</v>
      </c>
      <c r="B68" s="87" t="s">
        <v>135</v>
      </c>
      <c r="C68" s="87">
        <v>10000</v>
      </c>
    </row>
    <row r="69" spans="1:3" ht="27" customHeight="1">
      <c r="A69" s="83" t="s">
        <v>589</v>
      </c>
      <c r="B69" s="87" t="s">
        <v>137</v>
      </c>
      <c r="C69" s="87">
        <v>130</v>
      </c>
    </row>
    <row r="70" spans="1:3" ht="30.75" customHeight="1">
      <c r="A70" s="83" t="s">
        <v>590</v>
      </c>
      <c r="B70" s="87" t="s">
        <v>141</v>
      </c>
      <c r="C70" s="87">
        <v>3535</v>
      </c>
    </row>
    <row r="71" spans="1:3" ht="30.75" customHeight="1">
      <c r="A71" s="83" t="s">
        <v>591</v>
      </c>
      <c r="B71" s="87" t="s">
        <v>452</v>
      </c>
      <c r="C71" s="87">
        <v>4000</v>
      </c>
    </row>
    <row r="72" spans="1:3" ht="30.75" customHeight="1">
      <c r="A72" s="83" t="s">
        <v>592</v>
      </c>
      <c r="B72" s="87" t="s">
        <v>567</v>
      </c>
      <c r="C72" s="87">
        <v>531</v>
      </c>
    </row>
    <row r="73" spans="1:3" ht="27" customHeight="1">
      <c r="A73" s="83" t="s">
        <v>593</v>
      </c>
      <c r="B73" s="82" t="s">
        <v>139</v>
      </c>
      <c r="C73" s="82">
        <v>23376</v>
      </c>
    </row>
    <row r="74" spans="1:3" ht="27" customHeight="1">
      <c r="A74" s="19"/>
      <c r="B74" s="82" t="s">
        <v>140</v>
      </c>
      <c r="C74" s="85">
        <f>SUM(C45+C47+C59+C66+C73+C64+C65)</f>
        <v>171017</v>
      </c>
    </row>
  </sheetData>
  <sheetProtection/>
  <mergeCells count="3">
    <mergeCell ref="A2:E2"/>
    <mergeCell ref="B3:C3"/>
    <mergeCell ref="B4:C4"/>
  </mergeCells>
  <printOptions/>
  <pageMargins left="0.75" right="0.75" top="1" bottom="1" header="0.5" footer="0.5"/>
  <pageSetup horizontalDpi="600" verticalDpi="600" orientation="portrait" paperSize="9" scale="77" r:id="rId1"/>
  <rowBreaks count="2" manualBreakCount="2">
    <brk id="16" max="255" man="1"/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0">
      <selection activeCell="B35" sqref="B35"/>
    </sheetView>
  </sheetViews>
  <sheetFormatPr defaultColWidth="9.140625" defaultRowHeight="12.75"/>
  <cols>
    <col min="1" max="1" width="49.7109375" style="0" customWidth="1"/>
    <col min="2" max="2" width="13.8515625" style="0" customWidth="1"/>
  </cols>
  <sheetData>
    <row r="1" ht="12.75">
      <c r="A1" t="s">
        <v>12</v>
      </c>
    </row>
    <row r="3" spans="1:4" ht="12.75">
      <c r="A3" s="275" t="s">
        <v>13</v>
      </c>
      <c r="B3" s="275"/>
      <c r="C3" s="275"/>
      <c r="D3" s="275"/>
    </row>
    <row r="4" spans="1:4" ht="12.75">
      <c r="A4" s="275" t="s">
        <v>557</v>
      </c>
      <c r="B4" s="275"/>
      <c r="C4" s="275"/>
      <c r="D4" s="275"/>
    </row>
    <row r="6" spans="1:4" ht="12.75">
      <c r="A6" s="2"/>
      <c r="B6" s="2"/>
      <c r="C6" s="2"/>
      <c r="D6" s="2"/>
    </row>
    <row r="8" spans="1:2" ht="12.75">
      <c r="A8" s="15" t="s">
        <v>14</v>
      </c>
      <c r="B8" s="16" t="s">
        <v>15</v>
      </c>
    </row>
    <row r="10" spans="1:2" ht="12.75">
      <c r="A10" s="17" t="s">
        <v>16</v>
      </c>
      <c r="B10" s="18">
        <v>300</v>
      </c>
    </row>
    <row r="11" spans="1:2" ht="12.75">
      <c r="A11" s="19" t="s">
        <v>17</v>
      </c>
      <c r="B11" s="19">
        <v>300</v>
      </c>
    </row>
    <row r="12" spans="1:2" ht="12.75">
      <c r="A12" s="20" t="s">
        <v>18</v>
      </c>
      <c r="B12" s="18">
        <v>950</v>
      </c>
    </row>
    <row r="13" spans="1:2" ht="12.75">
      <c r="A13" s="19" t="s">
        <v>19</v>
      </c>
      <c r="B13" s="19">
        <v>950</v>
      </c>
    </row>
    <row r="14" spans="1:2" ht="12.75">
      <c r="A14" s="20" t="s">
        <v>20</v>
      </c>
      <c r="B14" s="18">
        <v>500</v>
      </c>
    </row>
    <row r="15" spans="1:2" ht="12.75">
      <c r="A15" s="19" t="s">
        <v>21</v>
      </c>
      <c r="B15" s="19">
        <v>500</v>
      </c>
    </row>
    <row r="16" spans="1:2" ht="12.75">
      <c r="A16" s="20" t="s">
        <v>22</v>
      </c>
      <c r="B16" s="20">
        <v>300</v>
      </c>
    </row>
    <row r="17" spans="1:2" ht="12.75">
      <c r="A17" s="19" t="s">
        <v>23</v>
      </c>
      <c r="B17" s="19">
        <v>200</v>
      </c>
    </row>
    <row r="18" spans="1:2" ht="12.75">
      <c r="A18" s="19" t="s">
        <v>24</v>
      </c>
      <c r="B18" s="19">
        <v>100</v>
      </c>
    </row>
    <row r="19" spans="1:2" ht="12.75">
      <c r="A19" s="21" t="s">
        <v>25</v>
      </c>
      <c r="B19" s="20">
        <v>50</v>
      </c>
    </row>
    <row r="20" spans="1:2" ht="12.75">
      <c r="A20" s="22" t="s">
        <v>26</v>
      </c>
      <c r="B20" s="19">
        <v>50</v>
      </c>
    </row>
    <row r="21" spans="1:2" ht="27" customHeight="1">
      <c r="A21" s="21" t="s">
        <v>27</v>
      </c>
      <c r="B21" s="20">
        <v>160</v>
      </c>
    </row>
    <row r="22" spans="1:2" ht="12.75">
      <c r="A22" s="19" t="s">
        <v>28</v>
      </c>
      <c r="B22" s="19">
        <v>160</v>
      </c>
    </row>
    <row r="23" spans="1:2" ht="12.75">
      <c r="A23" s="20" t="s">
        <v>29</v>
      </c>
      <c r="B23" s="20">
        <v>100</v>
      </c>
    </row>
    <row r="24" spans="1:2" ht="12.75">
      <c r="A24" s="19" t="s">
        <v>30</v>
      </c>
      <c r="B24" s="19">
        <v>100</v>
      </c>
    </row>
    <row r="25" spans="1:2" ht="12.75">
      <c r="A25" s="20" t="s">
        <v>31</v>
      </c>
      <c r="B25" s="20">
        <v>1056</v>
      </c>
    </row>
    <row r="26" spans="1:2" ht="12.75">
      <c r="A26" s="19" t="s">
        <v>32</v>
      </c>
      <c r="B26" s="19">
        <v>1056</v>
      </c>
    </row>
    <row r="27" spans="1:2" ht="27" customHeight="1">
      <c r="A27" s="21" t="s">
        <v>604</v>
      </c>
      <c r="B27" s="20">
        <v>439</v>
      </c>
    </row>
    <row r="28" spans="1:2" ht="12.75">
      <c r="A28" s="19" t="s">
        <v>33</v>
      </c>
      <c r="B28" s="19">
        <v>354</v>
      </c>
    </row>
    <row r="29" spans="1:2" ht="12.75">
      <c r="A29" s="19" t="s">
        <v>34</v>
      </c>
      <c r="B29" s="19">
        <v>85</v>
      </c>
    </row>
    <row r="30" spans="1:2" ht="12.75">
      <c r="A30" s="20" t="s">
        <v>35</v>
      </c>
      <c r="B30" s="20">
        <v>445</v>
      </c>
    </row>
    <row r="31" spans="1:2" ht="12.75">
      <c r="A31" s="19" t="s">
        <v>36</v>
      </c>
      <c r="B31" s="19">
        <v>445</v>
      </c>
    </row>
    <row r="32" spans="1:2" ht="12.75">
      <c r="A32" s="20" t="s">
        <v>37</v>
      </c>
      <c r="B32" s="20">
        <v>2500</v>
      </c>
    </row>
    <row r="33" spans="1:2" ht="12.75">
      <c r="A33" s="19" t="s">
        <v>38</v>
      </c>
      <c r="B33" s="19">
        <v>2500</v>
      </c>
    </row>
    <row r="34" spans="1:2" ht="12.75">
      <c r="A34" s="20" t="s">
        <v>39</v>
      </c>
      <c r="B34" s="20">
        <v>6800</v>
      </c>
    </row>
    <row r="35" spans="1:2" ht="12.75">
      <c r="A35" s="19" t="s">
        <v>40</v>
      </c>
      <c r="B35" s="19">
        <v>1500</v>
      </c>
    </row>
    <row r="36" spans="1:2" ht="12.75">
      <c r="A36" s="19" t="s">
        <v>41</v>
      </c>
      <c r="B36" s="19">
        <v>5300</v>
      </c>
    </row>
    <row r="37" spans="1:2" ht="12.75">
      <c r="A37" s="20" t="s">
        <v>42</v>
      </c>
      <c r="B37" s="20">
        <v>40</v>
      </c>
    </row>
    <row r="38" spans="1:2" ht="12.75">
      <c r="A38" s="19" t="s">
        <v>43</v>
      </c>
      <c r="B38" s="19">
        <v>40</v>
      </c>
    </row>
    <row r="39" spans="1:3" ht="26.25" customHeight="1">
      <c r="A39" s="21" t="s">
        <v>44</v>
      </c>
      <c r="B39" s="20">
        <f>SUM(B10+B12+B14+B16+B19+B21+B23+B25+B27+B30+B32+B34+B37)</f>
        <v>13640</v>
      </c>
      <c r="C39" s="23"/>
    </row>
  </sheetData>
  <sheetProtection/>
  <mergeCells count="2"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2"/>
  <sheetViews>
    <sheetView view="pageBreakPreview" zoomScaleSheetLayoutView="100" zoomScalePageLayoutView="0" workbookViewId="0" topLeftCell="A180">
      <selection activeCell="A112" sqref="A112:A114"/>
    </sheetView>
  </sheetViews>
  <sheetFormatPr defaultColWidth="12.140625" defaultRowHeight="25.5" customHeight="1"/>
  <cols>
    <col min="1" max="1" width="67.421875" style="0" customWidth="1"/>
    <col min="2" max="2" width="22.28125" style="0" customWidth="1"/>
    <col min="3" max="3" width="12.140625" style="0" customWidth="1"/>
    <col min="4" max="4" width="17.57421875" style="0" customWidth="1"/>
  </cols>
  <sheetData>
    <row r="1" spans="1:3" ht="25.5" customHeight="1">
      <c r="A1" s="27"/>
      <c r="B1" s="293" t="s">
        <v>149</v>
      </c>
      <c r="C1" s="274"/>
    </row>
    <row r="2" spans="1:2" ht="25.5" customHeight="1">
      <c r="A2" s="27"/>
      <c r="B2" s="28"/>
    </row>
    <row r="3" spans="1:2" ht="25.5" customHeight="1">
      <c r="A3" s="294" t="s">
        <v>499</v>
      </c>
      <c r="B3" s="294"/>
    </row>
    <row r="4" spans="1:2" ht="25.5" customHeight="1">
      <c r="A4" s="29"/>
      <c r="B4" s="29"/>
    </row>
    <row r="5" spans="1:2" ht="25.5" customHeight="1">
      <c r="A5" s="29" t="s">
        <v>150</v>
      </c>
      <c r="B5" s="29"/>
    </row>
    <row r="6" spans="1:2" ht="25.5" customHeight="1">
      <c r="A6" s="29"/>
      <c r="B6" s="29"/>
    </row>
    <row r="7" spans="1:2" ht="25.5" customHeight="1">
      <c r="A7" s="27"/>
      <c r="B7" s="28"/>
    </row>
    <row r="8" spans="1:2" ht="25.5" customHeight="1">
      <c r="A8" s="284" t="s">
        <v>151</v>
      </c>
      <c r="B8" s="284"/>
    </row>
    <row r="9" spans="1:2" ht="25.5" customHeight="1">
      <c r="A9" s="30"/>
      <c r="B9" s="31"/>
    </row>
    <row r="10" spans="1:2" ht="25.5" customHeight="1">
      <c r="A10" s="295" t="s">
        <v>2</v>
      </c>
      <c r="B10" s="283" t="s">
        <v>152</v>
      </c>
    </row>
    <row r="11" spans="1:2" ht="25.5" customHeight="1">
      <c r="A11" s="295"/>
      <c r="B11" s="283"/>
    </row>
    <row r="12" spans="1:2" ht="25.5" customHeight="1">
      <c r="A12" s="295"/>
      <c r="B12" s="288"/>
    </row>
    <row r="13" spans="1:4" ht="25.5" customHeight="1">
      <c r="A13" s="122" t="s">
        <v>153</v>
      </c>
      <c r="B13" s="33">
        <v>3247</v>
      </c>
      <c r="C13" s="76"/>
      <c r="D13" s="33"/>
    </row>
    <row r="14" spans="1:4" ht="25.5" customHeight="1">
      <c r="A14" s="122" t="s">
        <v>154</v>
      </c>
      <c r="B14" s="33">
        <v>773</v>
      </c>
      <c r="C14" s="76"/>
      <c r="D14" s="33"/>
    </row>
    <row r="15" spans="1:4" ht="25.5" customHeight="1">
      <c r="A15" s="122" t="s">
        <v>155</v>
      </c>
      <c r="B15" s="33">
        <v>720</v>
      </c>
      <c r="C15" s="76"/>
      <c r="D15" s="33"/>
    </row>
    <row r="16" spans="1:4" ht="25.5" customHeight="1">
      <c r="A16" s="122" t="s">
        <v>156</v>
      </c>
      <c r="B16" s="33">
        <v>194</v>
      </c>
      <c r="C16" s="76"/>
      <c r="D16" s="159"/>
    </row>
    <row r="17" spans="1:4" ht="25.5" customHeight="1">
      <c r="A17" s="122" t="s">
        <v>458</v>
      </c>
      <c r="B17" s="33">
        <v>60</v>
      </c>
      <c r="C17" s="76"/>
      <c r="D17" s="75"/>
    </row>
    <row r="18" spans="1:3" ht="25.5" customHeight="1">
      <c r="A18" s="122" t="s">
        <v>438</v>
      </c>
      <c r="B18" s="33">
        <v>1082</v>
      </c>
      <c r="C18" s="76"/>
    </row>
    <row r="19" spans="1:3" ht="25.5" customHeight="1">
      <c r="A19" s="123" t="s">
        <v>157</v>
      </c>
      <c r="B19" s="35">
        <f>SUM(B13:B18)</f>
        <v>6076</v>
      </c>
      <c r="C19" s="76"/>
    </row>
    <row r="20" spans="1:3" ht="25.5" customHeight="1">
      <c r="A20" s="122" t="s">
        <v>517</v>
      </c>
      <c r="B20" s="33">
        <v>1572</v>
      </c>
      <c r="C20" s="76"/>
    </row>
    <row r="21" spans="1:3" ht="25.5" customHeight="1">
      <c r="A21" s="123" t="s">
        <v>158</v>
      </c>
      <c r="B21" s="35">
        <f>SUM(B20:B20)</f>
        <v>1572</v>
      </c>
      <c r="C21" s="76"/>
    </row>
    <row r="22" spans="1:3" ht="25.5" customHeight="1">
      <c r="A22" s="123" t="s">
        <v>159</v>
      </c>
      <c r="B22" s="35">
        <v>70</v>
      </c>
      <c r="C22" s="76"/>
    </row>
    <row r="23" spans="1:3" ht="25.5" customHeight="1">
      <c r="A23" s="122" t="s">
        <v>160</v>
      </c>
      <c r="B23" s="33">
        <v>100</v>
      </c>
      <c r="C23" s="76"/>
    </row>
    <row r="24" spans="1:3" ht="25.5" customHeight="1">
      <c r="A24" s="122" t="s">
        <v>162</v>
      </c>
      <c r="B24" s="33">
        <v>80</v>
      </c>
      <c r="C24" s="76"/>
    </row>
    <row r="25" spans="1:3" ht="25.5" customHeight="1">
      <c r="A25" s="122" t="s">
        <v>163</v>
      </c>
      <c r="B25" s="33">
        <v>80</v>
      </c>
      <c r="C25" s="76"/>
    </row>
    <row r="26" spans="1:3" ht="42.75" customHeight="1">
      <c r="A26" s="122" t="s">
        <v>460</v>
      </c>
      <c r="B26" s="33">
        <v>180</v>
      </c>
      <c r="C26" s="76"/>
    </row>
    <row r="27" spans="1:3" ht="25.5" customHeight="1">
      <c r="A27" s="122" t="s">
        <v>164</v>
      </c>
      <c r="B27" s="33">
        <v>600</v>
      </c>
      <c r="C27" s="76"/>
    </row>
    <row r="28" spans="1:3" ht="25.5" customHeight="1">
      <c r="A28" s="122" t="s">
        <v>165</v>
      </c>
      <c r="B28" s="33">
        <v>1000</v>
      </c>
      <c r="C28" s="76"/>
    </row>
    <row r="29" spans="1:3" ht="25.5" customHeight="1">
      <c r="A29" s="122" t="s">
        <v>166</v>
      </c>
      <c r="B29" s="33">
        <v>500</v>
      </c>
      <c r="C29" s="76"/>
    </row>
    <row r="30" spans="1:3" ht="25.5" customHeight="1">
      <c r="A30" s="122" t="s">
        <v>167</v>
      </c>
      <c r="B30" s="33">
        <v>400</v>
      </c>
      <c r="C30" s="76"/>
    </row>
    <row r="31" spans="1:3" ht="25.5" customHeight="1">
      <c r="A31" s="122" t="s">
        <v>439</v>
      </c>
      <c r="B31" s="33">
        <v>400</v>
      </c>
      <c r="C31" s="76"/>
    </row>
    <row r="32" spans="1:3" ht="25.5" customHeight="1">
      <c r="A32" s="122" t="s">
        <v>169</v>
      </c>
      <c r="B32" s="33">
        <v>400</v>
      </c>
      <c r="C32" s="76"/>
    </row>
    <row r="33" spans="1:3" ht="25.5" customHeight="1">
      <c r="A33" s="122" t="s">
        <v>170</v>
      </c>
      <c r="B33" s="33">
        <v>300</v>
      </c>
      <c r="C33" s="76"/>
    </row>
    <row r="34" spans="1:3" ht="25.5" customHeight="1">
      <c r="A34" s="122" t="s">
        <v>171</v>
      </c>
      <c r="B34" s="33">
        <v>20</v>
      </c>
      <c r="C34" s="76"/>
    </row>
    <row r="35" spans="1:3" ht="25.5" customHeight="1">
      <c r="A35" s="122" t="s">
        <v>440</v>
      </c>
      <c r="B35" s="33">
        <v>800</v>
      </c>
      <c r="C35" s="76"/>
    </row>
    <row r="36" spans="1:3" ht="25.5" customHeight="1">
      <c r="A36" s="122" t="s">
        <v>172</v>
      </c>
      <c r="B36" s="33">
        <v>157</v>
      </c>
      <c r="C36" s="76"/>
    </row>
    <row r="37" spans="1:3" ht="25.5" customHeight="1">
      <c r="A37" s="122" t="s">
        <v>173</v>
      </c>
      <c r="B37" s="33">
        <v>200</v>
      </c>
      <c r="C37" s="76"/>
    </row>
    <row r="38" spans="1:3" ht="25.5" customHeight="1">
      <c r="A38" s="122" t="s">
        <v>174</v>
      </c>
      <c r="B38" s="33">
        <v>400</v>
      </c>
      <c r="C38" s="160"/>
    </row>
    <row r="39" spans="1:3" ht="25.5" customHeight="1">
      <c r="A39" s="122" t="s">
        <v>175</v>
      </c>
      <c r="B39" s="33">
        <v>100</v>
      </c>
      <c r="C39" s="76"/>
    </row>
    <row r="40" spans="1:5" ht="25.5" customHeight="1">
      <c r="A40" s="122" t="s">
        <v>176</v>
      </c>
      <c r="B40" s="33">
        <v>100</v>
      </c>
      <c r="C40" s="76"/>
      <c r="D40" t="s">
        <v>575</v>
      </c>
      <c r="E40">
        <v>13460</v>
      </c>
    </row>
    <row r="41" spans="1:5" ht="25.5" customHeight="1">
      <c r="A41" s="123" t="s">
        <v>177</v>
      </c>
      <c r="B41" s="35">
        <f>SUM(B22:B40)</f>
        <v>5887</v>
      </c>
      <c r="C41" s="76"/>
      <c r="D41" t="s">
        <v>459</v>
      </c>
      <c r="E41">
        <v>40000</v>
      </c>
    </row>
    <row r="42" spans="1:5" ht="51.75" customHeight="1">
      <c r="A42" s="122" t="s">
        <v>441</v>
      </c>
      <c r="B42" s="33">
        <v>151</v>
      </c>
      <c r="C42" s="76"/>
      <c r="D42" t="s">
        <v>442</v>
      </c>
      <c r="E42">
        <v>79440</v>
      </c>
    </row>
    <row r="43" spans="1:5" ht="25.5" customHeight="1">
      <c r="A43" s="122" t="s">
        <v>178</v>
      </c>
      <c r="B43" s="33">
        <v>550</v>
      </c>
      <c r="C43" s="76"/>
      <c r="D43" t="s">
        <v>443</v>
      </c>
      <c r="E43">
        <v>5000</v>
      </c>
    </row>
    <row r="44" spans="1:5" ht="25.5" customHeight="1">
      <c r="A44" s="123" t="s">
        <v>179</v>
      </c>
      <c r="B44" s="35">
        <f>SUM(B42:B43)</f>
        <v>701</v>
      </c>
      <c r="C44" s="76"/>
      <c r="D44" t="s">
        <v>444</v>
      </c>
      <c r="E44">
        <v>13420</v>
      </c>
    </row>
    <row r="45" spans="1:5" ht="25.5" customHeight="1">
      <c r="A45" s="59" t="s">
        <v>11</v>
      </c>
      <c r="B45" s="60">
        <v>250</v>
      </c>
      <c r="C45" s="76"/>
      <c r="E45" s="6">
        <f>SUM(E40:E44)</f>
        <v>151320</v>
      </c>
    </row>
    <row r="46" spans="1:3" ht="25.5" customHeight="1">
      <c r="A46" s="59" t="s">
        <v>456</v>
      </c>
      <c r="B46" s="60">
        <v>300</v>
      </c>
      <c r="C46" s="76"/>
    </row>
    <row r="47" spans="1:3" ht="25.5" customHeight="1">
      <c r="A47" s="123" t="s">
        <v>180</v>
      </c>
      <c r="B47" s="35">
        <f>SUM(B45:B46)</f>
        <v>550</v>
      </c>
      <c r="C47" s="76"/>
    </row>
    <row r="48" spans="1:3" ht="25.5" customHeight="1">
      <c r="A48" s="124" t="s">
        <v>181</v>
      </c>
      <c r="B48" s="35">
        <f>SUM(B44,B41,B21,B19,B47)</f>
        <v>14786</v>
      </c>
      <c r="C48" s="76"/>
    </row>
    <row r="49" spans="1:2" ht="25.5" customHeight="1">
      <c r="A49" s="36"/>
      <c r="B49" s="35"/>
    </row>
    <row r="50" spans="1:2" ht="25.5" customHeight="1">
      <c r="A50" s="36"/>
      <c r="B50" s="31"/>
    </row>
    <row r="51" spans="1:2" ht="25.5" customHeight="1">
      <c r="A51" s="36"/>
      <c r="B51" s="31"/>
    </row>
    <row r="52" spans="1:2" ht="25.5" customHeight="1">
      <c r="A52" s="36"/>
      <c r="B52" s="31"/>
    </row>
    <row r="53" spans="1:2" ht="25.5" customHeight="1">
      <c r="A53" s="30" t="s">
        <v>182</v>
      </c>
      <c r="B53" s="31"/>
    </row>
    <row r="54" spans="1:2" ht="25.5" customHeight="1">
      <c r="A54" s="36"/>
      <c r="B54" s="31"/>
    </row>
    <row r="55" spans="1:3" ht="25.5" customHeight="1">
      <c r="A55" s="122" t="s">
        <v>183</v>
      </c>
      <c r="B55" s="33">
        <v>400</v>
      </c>
      <c r="C55" s="76"/>
    </row>
    <row r="56" spans="1:3" ht="25.5" customHeight="1">
      <c r="A56" s="125" t="s">
        <v>184</v>
      </c>
      <c r="B56" s="37">
        <v>600</v>
      </c>
      <c r="C56" s="76"/>
    </row>
    <row r="57" spans="1:3" ht="25.5" customHeight="1">
      <c r="A57" s="126" t="s">
        <v>185</v>
      </c>
      <c r="B57" s="35">
        <f>SUM(B55:B56)</f>
        <v>1000</v>
      </c>
      <c r="C57" s="76"/>
    </row>
    <row r="58" spans="1:2" ht="25.5" customHeight="1">
      <c r="A58" s="36"/>
      <c r="B58" s="31"/>
    </row>
    <row r="59" spans="1:2" ht="25.5" customHeight="1">
      <c r="A59" s="36" t="s">
        <v>186</v>
      </c>
      <c r="B59" s="31">
        <v>1000</v>
      </c>
    </row>
    <row r="60" spans="1:2" ht="25.5" customHeight="1">
      <c r="A60" s="36"/>
      <c r="B60" s="31"/>
    </row>
    <row r="61" spans="1:2" ht="25.5" customHeight="1">
      <c r="A61" s="36"/>
      <c r="B61" s="31"/>
    </row>
    <row r="62" spans="1:2" ht="25.5" customHeight="1">
      <c r="A62" s="294" t="s">
        <v>187</v>
      </c>
      <c r="B62" s="294"/>
    </row>
    <row r="63" spans="1:2" ht="25.5" customHeight="1">
      <c r="A63" s="29"/>
      <c r="B63" s="29"/>
    </row>
    <row r="64" spans="1:2" ht="25.5" customHeight="1">
      <c r="A64" s="285" t="s">
        <v>2</v>
      </c>
      <c r="B64" s="283" t="s">
        <v>152</v>
      </c>
    </row>
    <row r="65" spans="1:2" ht="25.5" customHeight="1">
      <c r="A65" s="286"/>
      <c r="B65" s="283"/>
    </row>
    <row r="66" spans="1:2" ht="25.5" customHeight="1">
      <c r="A66" s="286"/>
      <c r="B66" s="288"/>
    </row>
    <row r="67" spans="1:4" ht="25.5" customHeight="1">
      <c r="A67" s="127" t="s">
        <v>188</v>
      </c>
      <c r="B67" s="38">
        <v>327</v>
      </c>
      <c r="C67" s="211">
        <v>327</v>
      </c>
      <c r="D67" t="s">
        <v>573</v>
      </c>
    </row>
    <row r="68" spans="1:3" ht="25.5" customHeight="1">
      <c r="A68" s="127" t="s">
        <v>189</v>
      </c>
      <c r="B68" s="38">
        <v>60</v>
      </c>
      <c r="C68" s="76"/>
    </row>
    <row r="69" spans="1:3" ht="25.5" customHeight="1">
      <c r="A69" s="126" t="s">
        <v>185</v>
      </c>
      <c r="B69" s="39">
        <f>SUM(B67:B68)</f>
        <v>387</v>
      </c>
      <c r="C69" s="76"/>
    </row>
    <row r="70" spans="1:2" ht="25.5" customHeight="1">
      <c r="A70" s="40"/>
      <c r="B70" s="41"/>
    </row>
    <row r="71" spans="1:2" ht="25.5" customHeight="1">
      <c r="A71" s="40"/>
      <c r="B71" s="41"/>
    </row>
    <row r="72" spans="1:2" ht="25.5" customHeight="1">
      <c r="A72" s="284" t="s">
        <v>198</v>
      </c>
      <c r="B72" s="284"/>
    </row>
    <row r="73" spans="1:2" ht="25.5" customHeight="1">
      <c r="A73" s="30"/>
      <c r="B73" s="31"/>
    </row>
    <row r="74" spans="1:2" ht="25.5" customHeight="1">
      <c r="A74" s="285" t="s">
        <v>2</v>
      </c>
      <c r="B74" s="283" t="s">
        <v>152</v>
      </c>
    </row>
    <row r="75" spans="1:2" ht="25.5" customHeight="1">
      <c r="A75" s="286"/>
      <c r="B75" s="283"/>
    </row>
    <row r="76" spans="1:2" ht="25.5" customHeight="1">
      <c r="A76" s="286"/>
      <c r="B76" s="288"/>
    </row>
    <row r="77" spans="1:3" ht="25.5" customHeight="1">
      <c r="A77" s="122" t="s">
        <v>199</v>
      </c>
      <c r="B77" s="33">
        <v>1100</v>
      </c>
      <c r="C77" s="76"/>
    </row>
    <row r="78" spans="1:3" ht="25.5" customHeight="1">
      <c r="A78" s="122" t="s">
        <v>195</v>
      </c>
      <c r="B78" s="33">
        <v>297</v>
      </c>
      <c r="C78" s="76"/>
    </row>
    <row r="79" spans="1:3" ht="25.5" customHeight="1">
      <c r="A79" s="123" t="s">
        <v>200</v>
      </c>
      <c r="B79" s="35">
        <f>SUM(B77:B78)</f>
        <v>1397</v>
      </c>
      <c r="C79" s="76"/>
    </row>
    <row r="80" spans="1:2" ht="25.5" customHeight="1">
      <c r="A80" s="42"/>
      <c r="B80" s="31"/>
    </row>
    <row r="81" spans="1:2" ht="25.5" customHeight="1">
      <c r="A81" s="42"/>
      <c r="B81" s="31"/>
    </row>
    <row r="82" spans="1:3" ht="25.5" customHeight="1">
      <c r="A82" s="284" t="s">
        <v>201</v>
      </c>
      <c r="B82" s="284"/>
      <c r="C82" s="15"/>
    </row>
    <row r="83" spans="1:2" ht="25.5" customHeight="1">
      <c r="A83" s="30"/>
      <c r="B83" s="30"/>
    </row>
    <row r="84" spans="1:2" ht="25.5" customHeight="1">
      <c r="A84" s="285" t="s">
        <v>2</v>
      </c>
      <c r="B84" s="283" t="s">
        <v>152</v>
      </c>
    </row>
    <row r="85" spans="1:2" ht="25.5" customHeight="1">
      <c r="A85" s="286"/>
      <c r="B85" s="283"/>
    </row>
    <row r="86" spans="1:2" ht="25.5" customHeight="1">
      <c r="A86" s="286"/>
      <c r="B86" s="288"/>
    </row>
    <row r="87" spans="1:4" ht="25.5" customHeight="1">
      <c r="A87" s="122" t="s">
        <v>202</v>
      </c>
      <c r="B87" s="33">
        <v>2329</v>
      </c>
      <c r="C87" s="76"/>
      <c r="D87" s="76"/>
    </row>
    <row r="88" spans="1:4" ht="25.5" customHeight="1">
      <c r="A88" s="122" t="s">
        <v>464</v>
      </c>
      <c r="B88" s="33"/>
      <c r="C88" s="76"/>
      <c r="D88" s="76"/>
    </row>
    <row r="89" spans="1:4" ht="25.5" customHeight="1">
      <c r="A89" s="122" t="s">
        <v>203</v>
      </c>
      <c r="B89" s="33">
        <v>50</v>
      </c>
      <c r="C89" s="76"/>
      <c r="D89" s="76"/>
    </row>
    <row r="90" spans="1:4" ht="25.5" customHeight="1">
      <c r="A90" s="123" t="s">
        <v>204</v>
      </c>
      <c r="B90" s="35">
        <f>SUM(B87:B89)</f>
        <v>2379</v>
      </c>
      <c r="C90" s="76"/>
      <c r="D90" s="76"/>
    </row>
    <row r="91" spans="1:4" ht="25.5" customHeight="1">
      <c r="A91" s="123" t="s">
        <v>205</v>
      </c>
      <c r="B91" s="35">
        <f>SUM(B90:B90)</f>
        <v>2379</v>
      </c>
      <c r="C91" s="76"/>
      <c r="D91" s="76"/>
    </row>
    <row r="92" spans="1:4" ht="25.5" customHeight="1">
      <c r="A92" s="122" t="s">
        <v>463</v>
      </c>
      <c r="B92" s="33">
        <v>629</v>
      </c>
      <c r="C92" s="76"/>
      <c r="D92" s="76"/>
    </row>
    <row r="93" spans="1:4" ht="25.5" customHeight="1">
      <c r="A93" s="123" t="s">
        <v>206</v>
      </c>
      <c r="B93" s="35">
        <f>SUM(B92:B92)</f>
        <v>629</v>
      </c>
      <c r="C93" s="76"/>
      <c r="D93" s="76"/>
    </row>
    <row r="94" spans="1:4" ht="25.5" customHeight="1">
      <c r="A94" s="122" t="s">
        <v>207</v>
      </c>
      <c r="B94" s="33">
        <v>100</v>
      </c>
      <c r="C94" s="76"/>
      <c r="D94" s="76"/>
    </row>
    <row r="95" spans="1:4" ht="25.5" customHeight="1">
      <c r="A95" s="122" t="s">
        <v>193</v>
      </c>
      <c r="B95" s="33">
        <v>20</v>
      </c>
      <c r="C95" s="76"/>
      <c r="D95" s="76"/>
    </row>
    <row r="96" spans="1:4" ht="25.5" customHeight="1">
      <c r="A96" s="122" t="s">
        <v>208</v>
      </c>
      <c r="B96" s="33">
        <v>250</v>
      </c>
      <c r="C96" s="76"/>
      <c r="D96" s="76"/>
    </row>
    <row r="97" spans="1:4" ht="25.5" customHeight="1">
      <c r="A97" s="122" t="s">
        <v>209</v>
      </c>
      <c r="B97" s="33">
        <v>200</v>
      </c>
      <c r="C97" s="76"/>
      <c r="D97" s="76"/>
    </row>
    <row r="98" spans="1:4" ht="25.5" customHeight="1">
      <c r="A98" s="122" t="s">
        <v>210</v>
      </c>
      <c r="B98" s="33">
        <v>100</v>
      </c>
      <c r="C98" s="76"/>
      <c r="D98" s="76"/>
    </row>
    <row r="99" spans="1:4" ht="25.5" customHeight="1">
      <c r="A99" s="122" t="s">
        <v>211</v>
      </c>
      <c r="B99" s="33">
        <v>150</v>
      </c>
      <c r="C99" s="76"/>
      <c r="D99" s="76"/>
    </row>
    <row r="100" spans="1:4" ht="25.5" customHeight="1">
      <c r="A100" s="123" t="s">
        <v>212</v>
      </c>
      <c r="B100" s="35">
        <f>SUM(B94:B99)</f>
        <v>820</v>
      </c>
      <c r="C100" s="76"/>
      <c r="D100" s="76"/>
    </row>
    <row r="101" spans="1:4" ht="25.5" customHeight="1">
      <c r="A101" s="122" t="s">
        <v>213</v>
      </c>
      <c r="B101" s="33">
        <v>53</v>
      </c>
      <c r="C101" s="76"/>
      <c r="D101" s="44"/>
    </row>
    <row r="102" spans="1:4" ht="25.5" customHeight="1">
      <c r="A102" s="122" t="s">
        <v>214</v>
      </c>
      <c r="B102" s="33">
        <v>100</v>
      </c>
      <c r="C102" s="76"/>
      <c r="D102" s="44"/>
    </row>
    <row r="103" spans="1:4" ht="25.5" customHeight="1">
      <c r="A103" s="122" t="s">
        <v>215</v>
      </c>
      <c r="B103" s="33">
        <v>100</v>
      </c>
      <c r="C103" s="76"/>
      <c r="D103" s="44"/>
    </row>
    <row r="104" spans="1:4" ht="25.5" customHeight="1">
      <c r="A104" s="122" t="s">
        <v>166</v>
      </c>
      <c r="B104" s="33">
        <v>290</v>
      </c>
      <c r="C104" s="76"/>
      <c r="D104" s="44"/>
    </row>
    <row r="105" spans="1:4" ht="25.5" customHeight="1">
      <c r="A105" s="123" t="s">
        <v>216</v>
      </c>
      <c r="B105" s="35">
        <f>SUM(B101:B104)</f>
        <v>543</v>
      </c>
      <c r="C105" s="76"/>
      <c r="D105" s="76"/>
    </row>
    <row r="106" spans="1:4" ht="25.5" customHeight="1">
      <c r="A106" s="123" t="s">
        <v>217</v>
      </c>
      <c r="B106" s="35">
        <f>SUM((B105),(B100))</f>
        <v>1363</v>
      </c>
      <c r="C106" s="76"/>
      <c r="D106" s="76"/>
    </row>
    <row r="107" spans="1:4" ht="25.5" customHeight="1">
      <c r="A107" s="123" t="s">
        <v>181</v>
      </c>
      <c r="B107" s="35">
        <f>SUM(B106,B93,B91,)</f>
        <v>4371</v>
      </c>
      <c r="C107" s="76"/>
      <c r="D107" s="76"/>
    </row>
    <row r="108" spans="1:2" ht="25.5" customHeight="1">
      <c r="A108" s="27"/>
      <c r="B108" s="28"/>
    </row>
    <row r="109" spans="1:2" ht="25.5" customHeight="1">
      <c r="A109" s="27"/>
      <c r="B109" s="28"/>
    </row>
    <row r="110" spans="1:2" ht="25.5" customHeight="1">
      <c r="A110" s="284" t="s">
        <v>751</v>
      </c>
      <c r="B110" s="284"/>
    </row>
    <row r="111" spans="1:2" ht="25.5" customHeight="1">
      <c r="A111" s="30"/>
      <c r="B111" s="30"/>
    </row>
    <row r="112" spans="1:2" ht="25.5" customHeight="1">
      <c r="A112" s="281" t="s">
        <v>2</v>
      </c>
      <c r="B112" s="283" t="s">
        <v>152</v>
      </c>
    </row>
    <row r="113" spans="1:2" ht="25.5" customHeight="1">
      <c r="A113" s="282"/>
      <c r="B113" s="283"/>
    </row>
    <row r="114" spans="1:2" ht="25.5" customHeight="1">
      <c r="A114" s="282"/>
      <c r="B114" s="283"/>
    </row>
    <row r="115" spans="1:3" ht="25.5" customHeight="1">
      <c r="A115" s="122" t="s">
        <v>466</v>
      </c>
      <c r="B115" s="33">
        <v>2585</v>
      </c>
      <c r="C115" s="76"/>
    </row>
    <row r="116" spans="1:3" ht="25.5" customHeight="1">
      <c r="A116" s="123" t="s">
        <v>204</v>
      </c>
      <c r="B116" s="35">
        <f>SUM(B115:B115)</f>
        <v>2585</v>
      </c>
      <c r="C116" s="76"/>
    </row>
    <row r="117" spans="1:3" ht="25.5" customHeight="1">
      <c r="A117" s="123" t="s">
        <v>205</v>
      </c>
      <c r="B117" s="35">
        <f>SUM(B116:B116)</f>
        <v>2585</v>
      </c>
      <c r="C117" s="76"/>
    </row>
    <row r="118" spans="1:3" ht="25.5" customHeight="1">
      <c r="A118" s="122" t="s">
        <v>463</v>
      </c>
      <c r="B118" s="33">
        <v>698</v>
      </c>
      <c r="C118" s="76"/>
    </row>
    <row r="119" spans="1:3" ht="25.5" customHeight="1">
      <c r="A119" s="123" t="s">
        <v>206</v>
      </c>
      <c r="B119" s="35">
        <f>SUM(B118:B118)</f>
        <v>698</v>
      </c>
      <c r="C119" s="76"/>
    </row>
    <row r="120" spans="1:3" ht="25.5" customHeight="1">
      <c r="A120" s="123" t="s">
        <v>336</v>
      </c>
      <c r="B120" s="35">
        <v>1386</v>
      </c>
      <c r="C120" s="76"/>
    </row>
    <row r="121" spans="1:3" ht="25.5" customHeight="1">
      <c r="A121" s="123" t="s">
        <v>181</v>
      </c>
      <c r="B121" s="35">
        <f>SUM(B119,B117,B120)</f>
        <v>4669</v>
      </c>
      <c r="C121" s="76"/>
    </row>
    <row r="122" spans="1:2" ht="25.5" customHeight="1">
      <c r="A122" s="42"/>
      <c r="B122" s="31"/>
    </row>
    <row r="123" spans="1:2" ht="25.5" customHeight="1">
      <c r="A123" s="42"/>
      <c r="B123" s="31"/>
    </row>
    <row r="124" spans="1:2" ht="25.5" customHeight="1">
      <c r="A124" s="42"/>
      <c r="B124" s="31"/>
    </row>
    <row r="125" spans="1:2" ht="25.5" customHeight="1">
      <c r="A125" s="294" t="s">
        <v>218</v>
      </c>
      <c r="B125" s="294"/>
    </row>
    <row r="126" spans="1:2" ht="25.5" customHeight="1">
      <c r="A126" s="29"/>
      <c r="B126" s="28"/>
    </row>
    <row r="127" spans="1:2" ht="25.5" customHeight="1">
      <c r="A127" s="281" t="s">
        <v>2</v>
      </c>
      <c r="B127" s="283" t="s">
        <v>152</v>
      </c>
    </row>
    <row r="128" spans="1:2" ht="25.5" customHeight="1">
      <c r="A128" s="282"/>
      <c r="B128" s="283"/>
    </row>
    <row r="129" spans="1:2" ht="25.5" customHeight="1">
      <c r="A129" s="282"/>
      <c r="B129" s="283"/>
    </row>
    <row r="130" spans="1:4" ht="25.5" customHeight="1">
      <c r="A130" s="127" t="s">
        <v>219</v>
      </c>
      <c r="B130" s="38">
        <v>60</v>
      </c>
      <c r="C130" s="76"/>
      <c r="D130" s="181"/>
    </row>
    <row r="131" spans="1:4" ht="25.5" customHeight="1">
      <c r="A131" s="127" t="s">
        <v>220</v>
      </c>
      <c r="B131" s="38">
        <v>5</v>
      </c>
      <c r="C131" s="76"/>
      <c r="D131" s="181"/>
    </row>
    <row r="132" spans="1:4" ht="25.5" customHeight="1">
      <c r="A132" s="127" t="s">
        <v>221</v>
      </c>
      <c r="B132" s="38">
        <v>20</v>
      </c>
      <c r="C132" s="76"/>
      <c r="D132" s="181"/>
    </row>
    <row r="133" spans="1:4" ht="25.5" customHeight="1">
      <c r="A133" s="127" t="s">
        <v>222</v>
      </c>
      <c r="B133" s="38">
        <v>75</v>
      </c>
      <c r="C133" s="76"/>
      <c r="D133" s="181"/>
    </row>
    <row r="134" spans="1:4" ht="43.5" customHeight="1">
      <c r="A134" s="185" t="s">
        <v>553</v>
      </c>
      <c r="B134" s="38">
        <v>500</v>
      </c>
      <c r="C134" s="76"/>
      <c r="D134" s="181"/>
    </row>
    <row r="135" spans="1:4" ht="25.5" customHeight="1">
      <c r="A135" s="127" t="s">
        <v>223</v>
      </c>
      <c r="B135" s="38">
        <v>10</v>
      </c>
      <c r="C135" s="76"/>
      <c r="D135" s="75"/>
    </row>
    <row r="136" spans="1:3" ht="25.5" customHeight="1">
      <c r="A136" s="127" t="s">
        <v>166</v>
      </c>
      <c r="B136" s="38">
        <v>178</v>
      </c>
      <c r="C136" s="76"/>
    </row>
    <row r="137" spans="1:3" ht="25.5" customHeight="1">
      <c r="A137" s="126" t="s">
        <v>217</v>
      </c>
      <c r="B137" s="39">
        <f>SUM(B130:B136)</f>
        <v>848</v>
      </c>
      <c r="C137" s="76"/>
    </row>
    <row r="138" spans="1:3" ht="25.5" customHeight="1">
      <c r="A138" s="126" t="s">
        <v>224</v>
      </c>
      <c r="B138" s="39">
        <f>SUM(B137)</f>
        <v>848</v>
      </c>
      <c r="C138" s="76"/>
    </row>
    <row r="139" spans="1:2" ht="25.5" customHeight="1">
      <c r="A139" s="27"/>
      <c r="B139" s="28"/>
    </row>
    <row r="140" spans="1:2" ht="25.5" customHeight="1">
      <c r="A140" s="27"/>
      <c r="B140" s="28"/>
    </row>
    <row r="141" spans="1:2" ht="25.5" customHeight="1">
      <c r="A141" s="27"/>
      <c r="B141" s="28"/>
    </row>
    <row r="142" spans="1:2" ht="25.5" customHeight="1">
      <c r="A142" s="284" t="s">
        <v>225</v>
      </c>
      <c r="B142" s="284"/>
    </row>
    <row r="143" spans="1:2" ht="25.5" customHeight="1">
      <c r="A143" s="30"/>
      <c r="B143" s="31"/>
    </row>
    <row r="144" spans="1:2" ht="25.5" customHeight="1">
      <c r="A144" s="285" t="s">
        <v>2</v>
      </c>
      <c r="B144" s="288" t="s">
        <v>152</v>
      </c>
    </row>
    <row r="145" spans="1:2" ht="25.5" customHeight="1">
      <c r="A145" s="286"/>
      <c r="B145" s="292"/>
    </row>
    <row r="146" spans="1:2" ht="25.5" customHeight="1">
      <c r="A146" s="291"/>
      <c r="B146" s="292"/>
    </row>
    <row r="147" spans="1:3" ht="25.5" customHeight="1">
      <c r="A147" s="122" t="s">
        <v>213</v>
      </c>
      <c r="B147" s="33">
        <v>700</v>
      </c>
      <c r="C147" s="76"/>
    </row>
    <row r="148" spans="1:3" ht="25.5" customHeight="1">
      <c r="A148" s="122" t="s">
        <v>166</v>
      </c>
      <c r="B148" s="33">
        <v>189</v>
      </c>
      <c r="C148" s="76"/>
    </row>
    <row r="149" spans="1:3" ht="25.5" customHeight="1">
      <c r="A149" s="123" t="s">
        <v>197</v>
      </c>
      <c r="B149" s="35">
        <f>SUM(B147:B148)</f>
        <v>889</v>
      </c>
      <c r="C149" s="76"/>
    </row>
    <row r="150" spans="1:2" ht="25.5" customHeight="1">
      <c r="A150" s="42"/>
      <c r="B150" s="31"/>
    </row>
    <row r="151" spans="1:2" ht="25.5" customHeight="1">
      <c r="A151" s="30"/>
      <c r="B151" s="31"/>
    </row>
    <row r="152" spans="1:2" ht="25.5" customHeight="1">
      <c r="A152" s="284" t="s">
        <v>226</v>
      </c>
      <c r="B152" s="284"/>
    </row>
    <row r="153" spans="1:2" ht="25.5" customHeight="1">
      <c r="A153" s="30"/>
      <c r="B153" s="31"/>
    </row>
    <row r="154" spans="1:2" ht="25.5" customHeight="1">
      <c r="A154" s="285" t="s">
        <v>2</v>
      </c>
      <c r="B154" s="283" t="s">
        <v>152</v>
      </c>
    </row>
    <row r="155" spans="1:2" ht="25.5" customHeight="1">
      <c r="A155" s="286"/>
      <c r="B155" s="283"/>
    </row>
    <row r="156" spans="1:2" ht="25.5" customHeight="1">
      <c r="A156" s="286"/>
      <c r="B156" s="288"/>
    </row>
    <row r="157" spans="1:3" ht="25.5" customHeight="1">
      <c r="A157" s="123" t="s">
        <v>227</v>
      </c>
      <c r="B157" s="35">
        <v>16532</v>
      </c>
      <c r="C157" s="76"/>
    </row>
    <row r="158" spans="1:2" ht="25.5" customHeight="1">
      <c r="A158" s="43"/>
      <c r="B158" s="44"/>
    </row>
    <row r="159" spans="1:2" ht="25.5" customHeight="1">
      <c r="A159" s="43"/>
      <c r="B159" s="44"/>
    </row>
    <row r="160" spans="1:2" ht="25.5" customHeight="1">
      <c r="A160" s="284" t="s">
        <v>271</v>
      </c>
      <c r="B160" s="284"/>
    </row>
    <row r="161" spans="1:3" ht="25.5" customHeight="1">
      <c r="A161" s="287" t="s">
        <v>2</v>
      </c>
      <c r="B161" s="288" t="s">
        <v>152</v>
      </c>
      <c r="C161" s="76"/>
    </row>
    <row r="162" spans="1:3" ht="25.5" customHeight="1">
      <c r="A162" s="287"/>
      <c r="B162" s="289"/>
      <c r="C162" s="76"/>
    </row>
    <row r="163" spans="1:3" ht="25.5" customHeight="1">
      <c r="A163" s="287"/>
      <c r="B163" s="290"/>
      <c r="C163" s="76"/>
    </row>
    <row r="164" spans="1:3" ht="74.25" customHeight="1">
      <c r="A164" s="122" t="s">
        <v>461</v>
      </c>
      <c r="B164" s="33">
        <v>1626</v>
      </c>
      <c r="C164" s="76"/>
    </row>
    <row r="165" spans="1:3" ht="25.5" customHeight="1">
      <c r="A165" s="123" t="s">
        <v>181</v>
      </c>
      <c r="B165" s="35">
        <f>SUM(B164)</f>
        <v>1626</v>
      </c>
      <c r="C165" s="76"/>
    </row>
    <row r="166" spans="1:2" ht="25.5" customHeight="1">
      <c r="A166" s="45"/>
      <c r="B166" s="46"/>
    </row>
    <row r="167" spans="1:2" ht="25.5" customHeight="1">
      <c r="A167" s="45"/>
      <c r="B167" s="46"/>
    </row>
    <row r="168" spans="1:2" ht="25.5" customHeight="1">
      <c r="A168" s="45"/>
      <c r="B168" s="46"/>
    </row>
    <row r="169" spans="1:2" ht="25.5" customHeight="1">
      <c r="A169" s="42"/>
      <c r="B169" s="31"/>
    </row>
    <row r="170" spans="1:2" ht="25.5" customHeight="1">
      <c r="A170" s="42"/>
      <c r="B170" s="31"/>
    </row>
    <row r="171" spans="1:2" ht="25.5" customHeight="1">
      <c r="A171" s="27"/>
      <c r="B171" s="28"/>
    </row>
    <row r="172" spans="1:2" ht="25.5" customHeight="1">
      <c r="A172" s="284" t="s">
        <v>272</v>
      </c>
      <c r="B172" s="284"/>
    </row>
    <row r="173" spans="1:2" ht="25.5" customHeight="1">
      <c r="A173" s="30"/>
      <c r="B173" s="31"/>
    </row>
    <row r="174" spans="1:3" ht="25.5" customHeight="1">
      <c r="A174" s="281" t="s">
        <v>2</v>
      </c>
      <c r="B174" s="283" t="s">
        <v>152</v>
      </c>
      <c r="C174" s="76"/>
    </row>
    <row r="175" spans="1:3" ht="25.5" customHeight="1">
      <c r="A175" s="282"/>
      <c r="B175" s="283"/>
      <c r="C175" s="76"/>
    </row>
    <row r="176" spans="1:3" ht="25.5" customHeight="1">
      <c r="A176" s="282"/>
      <c r="B176" s="283"/>
      <c r="C176" s="76"/>
    </row>
    <row r="177" spans="1:3" ht="25.5" customHeight="1">
      <c r="A177" s="122" t="s">
        <v>190</v>
      </c>
      <c r="B177" s="33">
        <v>1296</v>
      </c>
      <c r="C177" s="76"/>
    </row>
    <row r="178" spans="1:3" ht="25.5" customHeight="1">
      <c r="A178" s="122" t="s">
        <v>462</v>
      </c>
      <c r="B178" s="33"/>
      <c r="C178" s="76"/>
    </row>
    <row r="179" spans="1:3" ht="25.5" customHeight="1">
      <c r="A179" s="122" t="s">
        <v>273</v>
      </c>
      <c r="B179" s="33">
        <v>50</v>
      </c>
      <c r="C179" s="76"/>
    </row>
    <row r="180" spans="1:3" ht="25.5" customHeight="1">
      <c r="A180" s="123" t="s">
        <v>157</v>
      </c>
      <c r="B180" s="35">
        <f>SUM(B177:B179)</f>
        <v>1346</v>
      </c>
      <c r="C180" s="76"/>
    </row>
    <row r="181" spans="1:3" ht="25.5" customHeight="1">
      <c r="A181" s="122" t="s">
        <v>463</v>
      </c>
      <c r="B181" s="33">
        <v>350</v>
      </c>
      <c r="C181" s="76"/>
    </row>
    <row r="182" spans="1:3" ht="25.5" customHeight="1">
      <c r="A182" s="123" t="s">
        <v>206</v>
      </c>
      <c r="B182" s="35">
        <f>SUM(B181:B181)</f>
        <v>350</v>
      </c>
      <c r="C182" s="76"/>
    </row>
    <row r="183" spans="1:3" ht="25.5" customHeight="1">
      <c r="A183" s="122" t="s">
        <v>193</v>
      </c>
      <c r="B183" s="33">
        <v>10</v>
      </c>
      <c r="C183" s="76"/>
    </row>
    <row r="184" spans="1:3" ht="25.5" customHeight="1">
      <c r="A184" s="122" t="s">
        <v>172</v>
      </c>
      <c r="B184" s="33">
        <v>150</v>
      </c>
      <c r="C184" s="76"/>
    </row>
    <row r="185" spans="1:3" ht="25.5" customHeight="1">
      <c r="A185" s="123" t="s">
        <v>217</v>
      </c>
      <c r="B185" s="35">
        <f>SUM(B183:B184)</f>
        <v>160</v>
      </c>
      <c r="C185" s="76"/>
    </row>
    <row r="186" spans="1:3" ht="25.5" customHeight="1">
      <c r="A186" s="123" t="s">
        <v>181</v>
      </c>
      <c r="B186" s="35">
        <f>SUM(B185,(B182),(B180))</f>
        <v>1856</v>
      </c>
      <c r="C186" s="76"/>
    </row>
    <row r="187" spans="1:2" ht="25.5" customHeight="1">
      <c r="A187" s="42"/>
      <c r="B187" s="31"/>
    </row>
    <row r="188" spans="1:2" ht="25.5" customHeight="1">
      <c r="A188" s="42"/>
      <c r="B188" s="31"/>
    </row>
    <row r="189" spans="1:2" ht="25.5" customHeight="1">
      <c r="A189" s="42"/>
      <c r="B189" s="31"/>
    </row>
    <row r="190" spans="1:2" ht="25.5" customHeight="1">
      <c r="A190" s="284" t="s">
        <v>274</v>
      </c>
      <c r="B190" s="284"/>
    </row>
    <row r="191" spans="1:2" ht="25.5" customHeight="1">
      <c r="A191" s="30"/>
      <c r="B191" s="31"/>
    </row>
    <row r="192" spans="1:3" ht="25.5" customHeight="1">
      <c r="A192" s="281" t="s">
        <v>2</v>
      </c>
      <c r="B192" s="283" t="s">
        <v>152</v>
      </c>
      <c r="C192" s="76"/>
    </row>
    <row r="193" spans="1:3" ht="25.5" customHeight="1">
      <c r="A193" s="282"/>
      <c r="B193" s="283"/>
      <c r="C193" s="76"/>
    </row>
    <row r="194" spans="1:3" ht="25.5" customHeight="1">
      <c r="A194" s="282"/>
      <c r="B194" s="283"/>
      <c r="C194" s="76"/>
    </row>
    <row r="195" spans="1:3" ht="25.5" customHeight="1">
      <c r="A195" s="128" t="s">
        <v>275</v>
      </c>
      <c r="B195" s="33">
        <v>300</v>
      </c>
      <c r="C195" s="76"/>
    </row>
    <row r="196" spans="1:3" ht="25.5" customHeight="1">
      <c r="A196" s="123" t="s">
        <v>197</v>
      </c>
      <c r="B196" s="35">
        <v>300</v>
      </c>
      <c r="C196" s="76"/>
    </row>
    <row r="197" spans="1:2" ht="25.5" customHeight="1">
      <c r="A197" s="42"/>
      <c r="B197" s="31"/>
    </row>
    <row r="198" spans="1:2" ht="25.5" customHeight="1">
      <c r="A198" s="284" t="s">
        <v>276</v>
      </c>
      <c r="B198" s="284"/>
    </row>
    <row r="199" spans="1:2" ht="25.5" customHeight="1">
      <c r="A199" s="30"/>
      <c r="B199" s="31"/>
    </row>
    <row r="200" spans="1:3" ht="25.5" customHeight="1">
      <c r="A200" s="281" t="s">
        <v>2</v>
      </c>
      <c r="B200" s="283" t="s">
        <v>152</v>
      </c>
      <c r="C200" s="76"/>
    </row>
    <row r="201" spans="1:3" ht="25.5" customHeight="1">
      <c r="A201" s="282"/>
      <c r="B201" s="283"/>
      <c r="C201" s="76"/>
    </row>
    <row r="202" spans="1:3" ht="25.5" customHeight="1">
      <c r="A202" s="282"/>
      <c r="B202" s="283"/>
      <c r="C202" s="76"/>
    </row>
    <row r="203" spans="1:3" ht="25.5" customHeight="1">
      <c r="A203" s="128" t="s">
        <v>277</v>
      </c>
      <c r="B203" s="33">
        <v>950</v>
      </c>
      <c r="C203" s="76"/>
    </row>
    <row r="204" spans="1:3" ht="25.5" customHeight="1">
      <c r="A204" s="123" t="s">
        <v>197</v>
      </c>
      <c r="B204" s="35">
        <f>SUM(B203)</f>
        <v>950</v>
      </c>
      <c r="C204" s="76"/>
    </row>
    <row r="205" spans="1:2" ht="25.5" customHeight="1">
      <c r="A205" s="42"/>
      <c r="B205" s="31"/>
    </row>
    <row r="206" spans="1:2" ht="25.5" customHeight="1">
      <c r="A206" s="42"/>
      <c r="B206" s="31"/>
    </row>
    <row r="207" spans="1:2" ht="25.5" customHeight="1">
      <c r="A207" s="284" t="s">
        <v>278</v>
      </c>
      <c r="B207" s="284"/>
    </row>
    <row r="208" spans="1:2" ht="25.5" customHeight="1">
      <c r="A208" s="30"/>
      <c r="B208" s="31"/>
    </row>
    <row r="209" spans="1:3" ht="25.5" customHeight="1">
      <c r="A209" s="281" t="s">
        <v>2</v>
      </c>
      <c r="B209" s="283" t="s">
        <v>152</v>
      </c>
      <c r="C209" s="76"/>
    </row>
    <row r="210" spans="1:3" ht="25.5" customHeight="1">
      <c r="A210" s="282"/>
      <c r="B210" s="283"/>
      <c r="C210" s="76"/>
    </row>
    <row r="211" spans="1:3" ht="25.5" customHeight="1">
      <c r="A211" s="282"/>
      <c r="B211" s="283"/>
      <c r="C211" s="76"/>
    </row>
    <row r="212" spans="1:4" ht="25.5" customHeight="1">
      <c r="A212" s="128" t="s">
        <v>279</v>
      </c>
      <c r="B212" s="33">
        <v>500</v>
      </c>
      <c r="C212" s="76"/>
      <c r="D212" s="76"/>
    </row>
    <row r="213" spans="1:4" ht="25.5" customHeight="1">
      <c r="A213" s="123" t="s">
        <v>197</v>
      </c>
      <c r="B213" s="35">
        <f>SUM(B212)</f>
        <v>500</v>
      </c>
      <c r="C213" s="76"/>
      <c r="D213" s="76"/>
    </row>
    <row r="214" spans="1:4" ht="25.5" customHeight="1">
      <c r="A214" s="42"/>
      <c r="B214" s="31"/>
      <c r="C214" s="78"/>
      <c r="D214" s="76"/>
    </row>
    <row r="215" spans="1:4" ht="25.5" customHeight="1">
      <c r="A215" s="284" t="s">
        <v>280</v>
      </c>
      <c r="B215" s="284"/>
      <c r="C215" s="78"/>
      <c r="D215" s="76"/>
    </row>
    <row r="216" spans="1:4" ht="25.5" customHeight="1">
      <c r="A216" s="27"/>
      <c r="B216" s="28"/>
      <c r="C216" s="78"/>
      <c r="D216" s="76"/>
    </row>
    <row r="217" spans="1:4" ht="25.5" customHeight="1">
      <c r="A217" s="285" t="s">
        <v>2</v>
      </c>
      <c r="B217" s="283" t="s">
        <v>152</v>
      </c>
      <c r="C217" s="76"/>
      <c r="D217" s="76"/>
    </row>
    <row r="218" spans="1:4" ht="25.5" customHeight="1">
      <c r="A218" s="286"/>
      <c r="B218" s="283"/>
      <c r="C218" s="76"/>
      <c r="D218" s="76"/>
    </row>
    <row r="219" spans="1:4" ht="25.5" customHeight="1">
      <c r="A219" s="286"/>
      <c r="B219" s="283"/>
      <c r="C219" s="76"/>
      <c r="D219" s="76"/>
    </row>
    <row r="220" spans="1:4" ht="25.5" customHeight="1">
      <c r="A220" s="32" t="s">
        <v>281</v>
      </c>
      <c r="B220" s="33">
        <v>200</v>
      </c>
      <c r="C220" s="76"/>
      <c r="D220" s="76"/>
    </row>
    <row r="221" spans="1:4" ht="25.5" customHeight="1">
      <c r="A221" s="32" t="s">
        <v>282</v>
      </c>
      <c r="B221" s="33">
        <v>100</v>
      </c>
      <c r="C221" s="76"/>
      <c r="D221" s="76"/>
    </row>
    <row r="222" spans="1:4" ht="25.5" customHeight="1">
      <c r="A222" s="34" t="s">
        <v>181</v>
      </c>
      <c r="B222" s="47">
        <f>SUM(B220:B221)</f>
        <v>300</v>
      </c>
      <c r="C222" s="76"/>
      <c r="D222" s="76"/>
    </row>
    <row r="223" spans="1:4" ht="25.5" customHeight="1">
      <c r="A223" s="42"/>
      <c r="B223" s="31"/>
      <c r="C223" s="78"/>
      <c r="D223" s="76"/>
    </row>
    <row r="224" spans="1:2" ht="25.5" customHeight="1">
      <c r="A224" s="42"/>
      <c r="B224" s="31"/>
    </row>
    <row r="225" spans="1:2" ht="25.5" customHeight="1">
      <c r="A225" s="284" t="s">
        <v>283</v>
      </c>
      <c r="B225" s="284"/>
    </row>
    <row r="226" spans="1:2" ht="25.5" customHeight="1">
      <c r="A226" s="42"/>
      <c r="B226" s="31"/>
    </row>
    <row r="227" spans="1:3" ht="25.5" customHeight="1">
      <c r="A227" s="285" t="s">
        <v>2</v>
      </c>
      <c r="B227" s="283" t="s">
        <v>152</v>
      </c>
      <c r="C227" s="76"/>
    </row>
    <row r="228" spans="1:3" ht="25.5" customHeight="1">
      <c r="A228" s="286"/>
      <c r="B228" s="283"/>
      <c r="C228" s="76"/>
    </row>
    <row r="229" spans="1:3" ht="25.5" customHeight="1">
      <c r="A229" s="286"/>
      <c r="B229" s="283"/>
      <c r="C229" s="76"/>
    </row>
    <row r="230" spans="1:3" ht="25.5" customHeight="1">
      <c r="A230" s="32" t="s">
        <v>284</v>
      </c>
      <c r="B230" s="33">
        <v>50</v>
      </c>
      <c r="C230" s="76"/>
    </row>
    <row r="231" spans="1:3" ht="25.5" customHeight="1">
      <c r="A231" s="34" t="s">
        <v>181</v>
      </c>
      <c r="B231" s="47">
        <f>SUM(B230:B230)</f>
        <v>50</v>
      </c>
      <c r="C231" s="76"/>
    </row>
    <row r="232" spans="1:2" ht="25.5" customHeight="1">
      <c r="A232" s="42"/>
      <c r="B232" s="48"/>
    </row>
    <row r="233" spans="1:2" ht="25.5" customHeight="1">
      <c r="A233" s="30" t="s">
        <v>285</v>
      </c>
      <c r="B233" s="31"/>
    </row>
    <row r="234" spans="1:2" ht="25.5" customHeight="1">
      <c r="A234" s="30"/>
      <c r="B234" s="31"/>
    </row>
    <row r="235" spans="1:3" ht="25.5" customHeight="1">
      <c r="A235" s="281" t="s">
        <v>2</v>
      </c>
      <c r="B235" s="283" t="s">
        <v>152</v>
      </c>
      <c r="C235" s="76"/>
    </row>
    <row r="236" spans="1:3" ht="25.5" customHeight="1">
      <c r="A236" s="282"/>
      <c r="B236" s="283"/>
      <c r="C236" s="76"/>
    </row>
    <row r="237" spans="1:3" ht="25.5" customHeight="1">
      <c r="A237" s="282"/>
      <c r="B237" s="283"/>
      <c r="C237" s="76"/>
    </row>
    <row r="238" spans="1:3" ht="25.5" customHeight="1">
      <c r="A238" s="122" t="s">
        <v>286</v>
      </c>
      <c r="B238" s="33">
        <v>160</v>
      </c>
      <c r="C238" s="76"/>
    </row>
    <row r="239" spans="1:3" ht="25.5" customHeight="1">
      <c r="A239" s="123" t="s">
        <v>181</v>
      </c>
      <c r="B239" s="47">
        <f>SUM(B238:B238)</f>
        <v>160</v>
      </c>
      <c r="C239" s="76"/>
    </row>
    <row r="240" spans="1:2" ht="25.5" customHeight="1">
      <c r="A240" s="42"/>
      <c r="B240" s="31"/>
    </row>
    <row r="241" spans="1:2" ht="25.5" customHeight="1">
      <c r="A241" s="30" t="s">
        <v>29</v>
      </c>
      <c r="B241" s="31"/>
    </row>
    <row r="242" spans="1:2" ht="25.5" customHeight="1">
      <c r="A242" s="42"/>
      <c r="B242" s="31"/>
    </row>
    <row r="243" spans="1:3" ht="25.5" customHeight="1">
      <c r="A243" s="281" t="s">
        <v>2</v>
      </c>
      <c r="B243" s="283" t="s">
        <v>152</v>
      </c>
      <c r="C243" s="76"/>
    </row>
    <row r="244" spans="1:3" ht="25.5" customHeight="1">
      <c r="A244" s="282"/>
      <c r="B244" s="283"/>
      <c r="C244" s="76"/>
    </row>
    <row r="245" spans="1:3" ht="25.5" customHeight="1">
      <c r="A245" s="282"/>
      <c r="B245" s="283"/>
      <c r="C245" s="76"/>
    </row>
    <row r="246" spans="1:3" ht="25.5" customHeight="1">
      <c r="A246" s="122" t="s">
        <v>30</v>
      </c>
      <c r="B246" s="33">
        <v>100</v>
      </c>
      <c r="C246" s="76"/>
    </row>
    <row r="247" spans="1:3" ht="25.5" customHeight="1">
      <c r="A247" s="123" t="s">
        <v>181</v>
      </c>
      <c r="B247" s="47">
        <f>SUM(B246:B246)</f>
        <v>100</v>
      </c>
      <c r="C247" s="76"/>
    </row>
    <row r="248" spans="1:2" ht="25.5" customHeight="1">
      <c r="A248" s="42"/>
      <c r="B248" s="31"/>
    </row>
    <row r="249" spans="1:2" ht="25.5" customHeight="1">
      <c r="A249" s="284" t="s">
        <v>287</v>
      </c>
      <c r="B249" s="284"/>
    </row>
    <row r="250" spans="1:2" ht="25.5" customHeight="1">
      <c r="A250" s="30"/>
      <c r="B250" s="31"/>
    </row>
    <row r="251" spans="1:3" ht="25.5" customHeight="1">
      <c r="A251" s="281" t="s">
        <v>2</v>
      </c>
      <c r="B251" s="283" t="s">
        <v>152</v>
      </c>
      <c r="C251" s="76"/>
    </row>
    <row r="252" spans="1:3" ht="25.5" customHeight="1">
      <c r="A252" s="282"/>
      <c r="B252" s="283"/>
      <c r="C252" s="76"/>
    </row>
    <row r="253" spans="1:3" ht="25.5" customHeight="1">
      <c r="A253" s="282"/>
      <c r="B253" s="283"/>
      <c r="C253" s="76"/>
    </row>
    <row r="254" spans="1:3" ht="25.5" customHeight="1">
      <c r="A254" s="122" t="s">
        <v>32</v>
      </c>
      <c r="B254" s="33">
        <v>1056</v>
      </c>
      <c r="C254" s="76"/>
    </row>
    <row r="255" spans="1:3" ht="25.5" customHeight="1">
      <c r="A255" s="123" t="s">
        <v>181</v>
      </c>
      <c r="B255" s="35">
        <f>SUM(B254:B254)</f>
        <v>1056</v>
      </c>
      <c r="C255" s="76"/>
    </row>
    <row r="256" spans="1:2" ht="25.5" customHeight="1">
      <c r="A256" s="42"/>
      <c r="B256" s="31"/>
    </row>
    <row r="257" spans="1:2" ht="25.5" customHeight="1">
      <c r="A257" s="42"/>
      <c r="B257" s="31"/>
    </row>
    <row r="258" spans="1:2" ht="25.5" customHeight="1">
      <c r="A258" s="27"/>
      <c r="B258" s="28"/>
    </row>
    <row r="259" spans="1:2" ht="59.25" customHeight="1">
      <c r="A259" s="284" t="s">
        <v>288</v>
      </c>
      <c r="B259" s="284"/>
    </row>
    <row r="260" spans="1:2" ht="25.5" customHeight="1">
      <c r="A260" s="30"/>
      <c r="B260" s="31"/>
    </row>
    <row r="261" spans="1:2" ht="25.5" customHeight="1">
      <c r="A261" s="281" t="s">
        <v>2</v>
      </c>
      <c r="B261" s="283" t="s">
        <v>152</v>
      </c>
    </row>
    <row r="262" spans="1:2" ht="25.5" customHeight="1">
      <c r="A262" s="282"/>
      <c r="B262" s="283"/>
    </row>
    <row r="263" spans="1:2" ht="25.5" customHeight="1">
      <c r="A263" s="282"/>
      <c r="B263" s="283"/>
    </row>
    <row r="264" spans="1:3" ht="25.5" customHeight="1">
      <c r="A264" s="122" t="s">
        <v>289</v>
      </c>
      <c r="B264" s="33">
        <v>1296</v>
      </c>
      <c r="C264" s="76"/>
    </row>
    <row r="265" spans="1:3" ht="25.5" customHeight="1">
      <c r="A265" s="122" t="s">
        <v>464</v>
      </c>
      <c r="B265" s="33"/>
      <c r="C265" s="76"/>
    </row>
    <row r="266" spans="1:3" ht="25.5" customHeight="1">
      <c r="A266" s="122" t="s">
        <v>290</v>
      </c>
      <c r="B266" s="33">
        <v>81</v>
      </c>
      <c r="C266" s="76"/>
    </row>
    <row r="267" spans="1:3" ht="25.5" customHeight="1">
      <c r="A267" s="123" t="s">
        <v>157</v>
      </c>
      <c r="B267" s="35">
        <f>SUM(B264:B266)</f>
        <v>1377</v>
      </c>
      <c r="C267" s="76"/>
    </row>
    <row r="268" spans="1:3" ht="25.5" customHeight="1">
      <c r="A268" s="122" t="s">
        <v>463</v>
      </c>
      <c r="B268" s="33">
        <v>350</v>
      </c>
      <c r="C268" s="76"/>
    </row>
    <row r="269" spans="1:4" ht="25.5" customHeight="1">
      <c r="A269" s="123" t="s">
        <v>206</v>
      </c>
      <c r="B269" s="35">
        <f>SUM(B268:B268)</f>
        <v>350</v>
      </c>
      <c r="C269" s="76"/>
      <c r="D269" s="76"/>
    </row>
    <row r="270" spans="1:4" ht="25.5" customHeight="1">
      <c r="A270" s="122" t="s">
        <v>291</v>
      </c>
      <c r="B270" s="33">
        <v>400</v>
      </c>
      <c r="C270" s="76"/>
      <c r="D270" s="44"/>
    </row>
    <row r="271" spans="1:4" ht="25.5" customHeight="1">
      <c r="A271" s="122" t="s">
        <v>160</v>
      </c>
      <c r="B271" s="33">
        <v>50</v>
      </c>
      <c r="C271" s="76"/>
      <c r="D271" s="44"/>
    </row>
    <row r="272" spans="1:4" ht="25.5" customHeight="1">
      <c r="A272" s="122" t="s">
        <v>211</v>
      </c>
      <c r="B272" s="33">
        <v>250</v>
      </c>
      <c r="C272" s="76"/>
      <c r="D272" s="44"/>
    </row>
    <row r="273" spans="1:4" ht="25.5" customHeight="1">
      <c r="A273" s="122" t="s">
        <v>254</v>
      </c>
      <c r="B273" s="33">
        <v>700</v>
      </c>
      <c r="C273" s="76"/>
      <c r="D273" s="44"/>
    </row>
    <row r="274" spans="1:4" ht="25.5" customHeight="1">
      <c r="A274" s="122" t="s">
        <v>255</v>
      </c>
      <c r="B274" s="33">
        <v>61</v>
      </c>
      <c r="C274" s="76"/>
      <c r="D274" s="44"/>
    </row>
    <row r="275" spans="1:4" ht="25.5" customHeight="1">
      <c r="A275" s="122" t="s">
        <v>292</v>
      </c>
      <c r="B275" s="33">
        <v>250</v>
      </c>
      <c r="C275" s="76"/>
      <c r="D275" s="44"/>
    </row>
    <row r="276" spans="1:4" ht="25.5" customHeight="1">
      <c r="A276" s="122" t="s">
        <v>293</v>
      </c>
      <c r="B276" s="33">
        <v>100</v>
      </c>
      <c r="C276" s="76"/>
      <c r="D276" s="44"/>
    </row>
    <row r="277" spans="1:4" ht="25.5" customHeight="1">
      <c r="A277" s="122" t="s">
        <v>294</v>
      </c>
      <c r="B277" s="33">
        <v>80</v>
      </c>
      <c r="C277" s="76"/>
      <c r="D277" s="77"/>
    </row>
    <row r="278" spans="1:3" ht="25.5" customHeight="1">
      <c r="A278" s="122" t="s">
        <v>166</v>
      </c>
      <c r="B278" s="33">
        <v>462</v>
      </c>
      <c r="C278" s="76"/>
    </row>
    <row r="279" spans="1:3" ht="25.5" customHeight="1">
      <c r="A279" s="123" t="s">
        <v>177</v>
      </c>
      <c r="B279" s="35">
        <f>SUM(B270:B278)</f>
        <v>2353</v>
      </c>
      <c r="C279" s="76"/>
    </row>
    <row r="280" spans="1:3" ht="25.5" customHeight="1">
      <c r="A280" s="123" t="s">
        <v>181</v>
      </c>
      <c r="B280" s="35">
        <f>SUM(B267,B269,B279,)</f>
        <v>4080</v>
      </c>
      <c r="C280" s="76"/>
    </row>
    <row r="281" spans="1:2" ht="25.5" customHeight="1">
      <c r="A281" s="42"/>
      <c r="B281" s="31"/>
    </row>
    <row r="282" spans="1:2" ht="25.5" customHeight="1">
      <c r="A282" s="42"/>
      <c r="B282" s="31"/>
    </row>
    <row r="283" spans="1:2" ht="25.5" customHeight="1">
      <c r="A283" s="284" t="s">
        <v>295</v>
      </c>
      <c r="B283" s="284"/>
    </row>
    <row r="284" spans="1:2" ht="25.5" customHeight="1">
      <c r="A284" s="30"/>
      <c r="B284" s="31"/>
    </row>
    <row r="285" spans="1:3" ht="25.5" customHeight="1">
      <c r="A285" s="281" t="s">
        <v>2</v>
      </c>
      <c r="B285" s="283" t="s">
        <v>152</v>
      </c>
      <c r="C285" s="76"/>
    </row>
    <row r="286" spans="1:3" ht="25.5" customHeight="1">
      <c r="A286" s="282"/>
      <c r="B286" s="283"/>
      <c r="C286" s="76"/>
    </row>
    <row r="287" spans="1:3" ht="25.5" customHeight="1">
      <c r="A287" s="282"/>
      <c r="B287" s="283"/>
      <c r="C287" s="76"/>
    </row>
    <row r="288" spans="1:3" ht="25.5" customHeight="1">
      <c r="A288" s="122" t="s">
        <v>296</v>
      </c>
      <c r="B288" s="33">
        <v>153</v>
      </c>
      <c r="C288" s="76"/>
    </row>
    <row r="289" spans="1:3" ht="25.5" customHeight="1">
      <c r="A289" s="123" t="s">
        <v>157</v>
      </c>
      <c r="B289" s="35">
        <f>SUM(B288)</f>
        <v>153</v>
      </c>
      <c r="C289" s="76"/>
    </row>
    <row r="290" spans="1:3" ht="25.5" customHeight="1">
      <c r="A290" s="123" t="s">
        <v>297</v>
      </c>
      <c r="B290" s="35">
        <v>41</v>
      </c>
      <c r="C290" s="76"/>
    </row>
    <row r="291" spans="1:3" ht="25.5" customHeight="1">
      <c r="A291" s="122" t="s">
        <v>292</v>
      </c>
      <c r="B291" s="33">
        <v>40</v>
      </c>
      <c r="C291" s="76"/>
    </row>
    <row r="292" spans="1:3" ht="25.5" customHeight="1">
      <c r="A292" s="122" t="s">
        <v>254</v>
      </c>
      <c r="B292" s="33">
        <v>155</v>
      </c>
      <c r="C292" s="76"/>
    </row>
    <row r="293" spans="1:3" ht="25.5" customHeight="1">
      <c r="A293" s="122" t="s">
        <v>166</v>
      </c>
      <c r="B293" s="33">
        <v>53</v>
      </c>
      <c r="C293" s="76"/>
    </row>
    <row r="294" spans="1:3" ht="25.5" customHeight="1">
      <c r="A294" s="123" t="s">
        <v>181</v>
      </c>
      <c r="B294" s="35">
        <f>SUM(B289:B293)</f>
        <v>442</v>
      </c>
      <c r="C294" s="76"/>
    </row>
    <row r="295" spans="1:2" ht="25.5" customHeight="1">
      <c r="A295" s="30"/>
      <c r="B295" s="31"/>
    </row>
    <row r="296" spans="1:2" ht="25.5" customHeight="1">
      <c r="A296" s="30"/>
      <c r="B296" s="31"/>
    </row>
    <row r="297" spans="1:2" ht="63" customHeight="1">
      <c r="A297" s="284" t="s">
        <v>298</v>
      </c>
      <c r="B297" s="284"/>
    </row>
    <row r="298" spans="1:2" ht="25.5" customHeight="1">
      <c r="A298" s="30"/>
      <c r="B298" s="31"/>
    </row>
    <row r="299" spans="1:3" ht="25.5" customHeight="1">
      <c r="A299" s="281" t="s">
        <v>2</v>
      </c>
      <c r="B299" s="283" t="s">
        <v>152</v>
      </c>
      <c r="C299" s="76"/>
    </row>
    <row r="300" spans="1:3" ht="25.5" customHeight="1">
      <c r="A300" s="282"/>
      <c r="B300" s="283"/>
      <c r="C300" s="76"/>
    </row>
    <row r="301" spans="1:3" ht="25.5" customHeight="1">
      <c r="A301" s="282"/>
      <c r="B301" s="283"/>
      <c r="C301" s="76"/>
    </row>
    <row r="302" spans="1:3" ht="25.5" customHeight="1">
      <c r="A302" s="122" t="s">
        <v>208</v>
      </c>
      <c r="B302" s="33">
        <v>100</v>
      </c>
      <c r="C302" s="76"/>
    </row>
    <row r="303" spans="1:3" ht="25.5" customHeight="1">
      <c r="A303" s="122" t="s">
        <v>213</v>
      </c>
      <c r="B303" s="33">
        <v>100</v>
      </c>
      <c r="C303" s="76"/>
    </row>
    <row r="304" spans="1:3" ht="25.5" customHeight="1">
      <c r="A304" s="122" t="s">
        <v>255</v>
      </c>
      <c r="B304" s="33">
        <v>150</v>
      </c>
      <c r="C304" s="76"/>
    </row>
    <row r="305" spans="1:3" ht="25.5" customHeight="1">
      <c r="A305" s="122" t="s">
        <v>165</v>
      </c>
      <c r="B305" s="33">
        <v>300</v>
      </c>
      <c r="C305" s="76"/>
    </row>
    <row r="306" spans="1:3" ht="45" customHeight="1">
      <c r="A306" s="122" t="s">
        <v>518</v>
      </c>
      <c r="B306" s="33">
        <v>50</v>
      </c>
      <c r="C306" s="76"/>
    </row>
    <row r="307" spans="1:3" ht="25.5" customHeight="1">
      <c r="A307" s="122" t="s">
        <v>166</v>
      </c>
      <c r="B307" s="33">
        <v>138</v>
      </c>
      <c r="C307" s="76"/>
    </row>
    <row r="308" spans="1:3" ht="25.5" customHeight="1">
      <c r="A308" s="123" t="s">
        <v>299</v>
      </c>
      <c r="B308" s="35">
        <f>SUM(B302:B307)</f>
        <v>838</v>
      </c>
      <c r="C308" s="76"/>
    </row>
    <row r="309" spans="1:3" ht="25.5" customHeight="1">
      <c r="A309" s="123" t="s">
        <v>185</v>
      </c>
      <c r="B309" s="35">
        <f>SUM(B308:B308)</f>
        <v>838</v>
      </c>
      <c r="C309" s="76"/>
    </row>
    <row r="310" spans="1:2" ht="25.5" customHeight="1">
      <c r="A310" s="42"/>
      <c r="B310" s="31"/>
    </row>
    <row r="311" spans="1:2" ht="25.5" customHeight="1">
      <c r="A311" s="30" t="s">
        <v>300</v>
      </c>
      <c r="B311" s="31"/>
    </row>
    <row r="312" spans="1:2" ht="25.5" customHeight="1" thickBot="1">
      <c r="A312" s="30"/>
      <c r="B312" s="31"/>
    </row>
    <row r="313" spans="1:3" ht="25.5" customHeight="1">
      <c r="A313" s="49" t="s">
        <v>2</v>
      </c>
      <c r="B313" s="130" t="s">
        <v>301</v>
      </c>
      <c r="C313" s="76"/>
    </row>
    <row r="314" spans="1:3" ht="25.5" customHeight="1">
      <c r="A314" s="138" t="s">
        <v>254</v>
      </c>
      <c r="B314" s="50">
        <v>180</v>
      </c>
      <c r="C314" s="76"/>
    </row>
    <row r="315" spans="1:3" ht="25.5" customHeight="1">
      <c r="A315" s="138" t="s">
        <v>213</v>
      </c>
      <c r="B315" s="50">
        <v>40</v>
      </c>
      <c r="C315" s="76"/>
    </row>
    <row r="316" spans="1:3" ht="25.5" customHeight="1">
      <c r="A316" s="138" t="s">
        <v>302</v>
      </c>
      <c r="B316" s="50">
        <v>30</v>
      </c>
      <c r="C316" s="76"/>
    </row>
    <row r="317" spans="1:3" ht="25.5" customHeight="1">
      <c r="A317" s="138" t="s">
        <v>165</v>
      </c>
      <c r="B317" s="50">
        <v>100</v>
      </c>
      <c r="C317" s="76"/>
    </row>
    <row r="318" spans="1:3" ht="25.5" customHeight="1">
      <c r="A318" s="138" t="s">
        <v>303</v>
      </c>
      <c r="B318" s="50">
        <v>70</v>
      </c>
      <c r="C318" s="76"/>
    </row>
    <row r="319" spans="1:3" ht="25.5" customHeight="1">
      <c r="A319" s="138" t="s">
        <v>166</v>
      </c>
      <c r="B319" s="50">
        <v>113</v>
      </c>
      <c r="C319" s="76"/>
    </row>
    <row r="320" spans="1:3" ht="25.5" customHeight="1">
      <c r="A320" s="139" t="s">
        <v>304</v>
      </c>
      <c r="B320" s="51">
        <f>SUM(B314:B319)</f>
        <v>533</v>
      </c>
      <c r="C320" s="76"/>
    </row>
    <row r="321" spans="1:3" ht="25.5" customHeight="1">
      <c r="A321" s="140" t="s">
        <v>305</v>
      </c>
      <c r="B321" s="52">
        <v>450</v>
      </c>
      <c r="C321" s="76"/>
    </row>
    <row r="322" spans="1:3" ht="25.5" customHeight="1">
      <c r="A322" s="141" t="s">
        <v>6</v>
      </c>
      <c r="B322" s="51">
        <v>13726</v>
      </c>
      <c r="C322" s="76"/>
    </row>
    <row r="323" spans="1:3" ht="25.5" customHeight="1">
      <c r="A323" s="140" t="s">
        <v>185</v>
      </c>
      <c r="B323" s="52">
        <f>SUM(B320:B322)</f>
        <v>14709</v>
      </c>
      <c r="C323" s="76"/>
    </row>
    <row r="324" spans="1:3" ht="25.5" customHeight="1">
      <c r="A324" s="53"/>
      <c r="B324" s="129"/>
      <c r="C324" s="76"/>
    </row>
    <row r="325" spans="1:2" ht="25.5" customHeight="1">
      <c r="A325" s="42"/>
      <c r="B325" s="31"/>
    </row>
    <row r="326" spans="1:2" ht="25.5" customHeight="1">
      <c r="A326" s="131" t="s">
        <v>467</v>
      </c>
      <c r="B326" s="31"/>
    </row>
    <row r="327" spans="1:3" ht="25.5" customHeight="1">
      <c r="A327" s="122" t="s">
        <v>33</v>
      </c>
      <c r="B327" s="33">
        <v>354</v>
      </c>
      <c r="C327" s="76"/>
    </row>
    <row r="328" spans="1:3" ht="25.5" customHeight="1">
      <c r="A328" s="122" t="s">
        <v>34</v>
      </c>
      <c r="B328" s="33">
        <v>85</v>
      </c>
      <c r="C328" s="76"/>
    </row>
    <row r="329" spans="1:3" ht="25.5" customHeight="1">
      <c r="A329" s="140" t="s">
        <v>185</v>
      </c>
      <c r="B329" s="35">
        <f>SUM(B327:B328)</f>
        <v>439</v>
      </c>
      <c r="C329" s="76"/>
    </row>
    <row r="330" spans="1:3" ht="25.5" customHeight="1">
      <c r="A330" s="42"/>
      <c r="B330" s="31"/>
      <c r="C330" s="76"/>
    </row>
    <row r="331" spans="1:3" ht="25.5" customHeight="1">
      <c r="A331" s="42"/>
      <c r="B331" s="31"/>
      <c r="C331" s="76"/>
    </row>
    <row r="332" spans="1:3" ht="25.5" customHeight="1">
      <c r="A332" s="30" t="s">
        <v>35</v>
      </c>
      <c r="B332" s="35"/>
      <c r="C332" s="76"/>
    </row>
    <row r="333" spans="1:3" ht="25.5" customHeight="1">
      <c r="A333" s="122" t="s">
        <v>36</v>
      </c>
      <c r="B333" s="33">
        <v>445</v>
      </c>
      <c r="C333" s="76"/>
    </row>
    <row r="334" spans="1:3" ht="25.5" customHeight="1">
      <c r="A334" s="123" t="s">
        <v>185</v>
      </c>
      <c r="B334" s="35">
        <f>SUM(B332:B333)</f>
        <v>445</v>
      </c>
      <c r="C334" s="76"/>
    </row>
    <row r="335" spans="1:3" ht="25.5" customHeight="1">
      <c r="A335" s="42"/>
      <c r="B335" s="31"/>
      <c r="C335" s="76"/>
    </row>
    <row r="336" spans="1:3" ht="25.5" customHeight="1">
      <c r="A336" s="42"/>
      <c r="B336" s="31"/>
      <c r="C336" s="76"/>
    </row>
    <row r="337" spans="1:3" ht="25.5" customHeight="1">
      <c r="A337" s="30" t="s">
        <v>306</v>
      </c>
      <c r="B337" s="31"/>
      <c r="C337" s="76"/>
    </row>
    <row r="338" spans="1:3" ht="25.5" customHeight="1">
      <c r="A338" s="122" t="s">
        <v>38</v>
      </c>
      <c r="B338" s="33">
        <v>2500</v>
      </c>
      <c r="C338" s="76"/>
    </row>
    <row r="339" spans="1:3" ht="25.5" customHeight="1">
      <c r="A339" s="123" t="s">
        <v>185</v>
      </c>
      <c r="B339" s="35">
        <f>SUM(B337:B338)</f>
        <v>2500</v>
      </c>
      <c r="C339" s="76"/>
    </row>
    <row r="340" spans="1:2" ht="25.5" customHeight="1">
      <c r="A340" s="42"/>
      <c r="B340" s="31"/>
    </row>
    <row r="341" spans="1:2" ht="25.5" customHeight="1">
      <c r="A341" s="30" t="s">
        <v>307</v>
      </c>
      <c r="B341" s="31"/>
    </row>
    <row r="342" spans="1:3" ht="25.5" customHeight="1">
      <c r="A342" s="128" t="s">
        <v>308</v>
      </c>
      <c r="B342" s="33">
        <v>1500</v>
      </c>
      <c r="C342" s="76"/>
    </row>
    <row r="343" spans="1:3" ht="25.5" customHeight="1">
      <c r="A343" s="128" t="s">
        <v>465</v>
      </c>
      <c r="B343" s="33">
        <v>5300</v>
      </c>
      <c r="C343" s="76"/>
    </row>
    <row r="344" spans="1:3" ht="25.5" customHeight="1">
      <c r="A344" s="131" t="s">
        <v>185</v>
      </c>
      <c r="B344" s="35">
        <f>SUM(B342:B343)</f>
        <v>6800</v>
      </c>
      <c r="C344" s="76"/>
    </row>
    <row r="345" spans="1:2" ht="25.5" customHeight="1">
      <c r="A345" s="54"/>
      <c r="B345" s="31"/>
    </row>
    <row r="346" spans="1:2" ht="25.5" customHeight="1">
      <c r="A346" s="30" t="s">
        <v>42</v>
      </c>
      <c r="B346" s="31"/>
    </row>
    <row r="347" spans="1:3" ht="25.5" customHeight="1">
      <c r="A347" s="128" t="s">
        <v>43</v>
      </c>
      <c r="B347" s="35">
        <v>40</v>
      </c>
      <c r="C347" s="76"/>
    </row>
    <row r="348" spans="1:3" ht="25.5" customHeight="1">
      <c r="A348" s="131" t="s">
        <v>185</v>
      </c>
      <c r="B348" s="35">
        <f>SUM(B347)</f>
        <v>40</v>
      </c>
      <c r="C348" s="76"/>
    </row>
    <row r="349" spans="1:2" ht="25.5" customHeight="1">
      <c r="A349" s="43"/>
      <c r="B349" s="44"/>
    </row>
    <row r="350" spans="1:2" ht="25.5" customHeight="1">
      <c r="A350" s="30" t="s">
        <v>559</v>
      </c>
      <c r="B350" s="44"/>
    </row>
    <row r="351" spans="1:2" ht="25.5" customHeight="1">
      <c r="A351" s="32" t="s">
        <v>560</v>
      </c>
      <c r="B351" s="33">
        <v>15081</v>
      </c>
    </row>
    <row r="352" spans="1:2" ht="25.5" customHeight="1">
      <c r="A352" s="200" t="s">
        <v>185</v>
      </c>
      <c r="B352" s="33">
        <f>SUM(B351)</f>
        <v>15081</v>
      </c>
    </row>
    <row r="353" spans="1:2" ht="25.5" customHeight="1">
      <c r="A353" s="212"/>
      <c r="B353" s="44"/>
    </row>
    <row r="354" spans="1:2" ht="25.5" customHeight="1">
      <c r="A354" s="284" t="s">
        <v>576</v>
      </c>
      <c r="B354" s="284"/>
    </row>
    <row r="355" spans="1:2" ht="25.5" customHeight="1">
      <c r="A355" s="30"/>
      <c r="B355" s="30"/>
    </row>
    <row r="356" spans="1:2" ht="25.5" customHeight="1">
      <c r="A356" s="281" t="s">
        <v>2</v>
      </c>
      <c r="B356" s="283" t="s">
        <v>152</v>
      </c>
    </row>
    <row r="357" spans="1:2" ht="25.5" customHeight="1">
      <c r="A357" s="282"/>
      <c r="B357" s="283"/>
    </row>
    <row r="358" spans="1:2" ht="25.5" customHeight="1">
      <c r="A358" s="282"/>
      <c r="B358" s="283"/>
    </row>
    <row r="359" spans="1:2" ht="25.5" customHeight="1">
      <c r="A359" s="122" t="s">
        <v>582</v>
      </c>
      <c r="B359" s="33">
        <v>646</v>
      </c>
    </row>
    <row r="360" spans="1:2" ht="25.5" customHeight="1">
      <c r="A360" s="123" t="s">
        <v>205</v>
      </c>
      <c r="B360" s="35">
        <f>SUM(B359)</f>
        <v>646</v>
      </c>
    </row>
    <row r="361" spans="1:2" ht="25.5" customHeight="1">
      <c r="A361" s="122" t="s">
        <v>463</v>
      </c>
      <c r="B361" s="33">
        <v>174</v>
      </c>
    </row>
    <row r="362" spans="1:2" ht="25.5" customHeight="1">
      <c r="A362" s="123" t="s">
        <v>206</v>
      </c>
      <c r="B362" s="35">
        <f>SUM(B361:B361)</f>
        <v>174</v>
      </c>
    </row>
    <row r="363" spans="1:2" ht="25.5" customHeight="1">
      <c r="A363" s="123" t="s">
        <v>337</v>
      </c>
      <c r="B363" s="35"/>
    </row>
    <row r="364" spans="1:2" ht="25.5" customHeight="1">
      <c r="A364" s="123" t="s">
        <v>181</v>
      </c>
      <c r="B364" s="35">
        <f>SUM(B360+B362)</f>
        <v>820</v>
      </c>
    </row>
    <row r="365" spans="1:2" ht="25.5" customHeight="1">
      <c r="A365" s="123"/>
      <c r="B365" s="35"/>
    </row>
    <row r="366" spans="1:2" ht="25.5" customHeight="1" thickBot="1">
      <c r="A366" s="123"/>
      <c r="B366" s="35"/>
    </row>
    <row r="367" spans="1:2" ht="25.5" customHeight="1">
      <c r="A367" s="276" t="s">
        <v>2</v>
      </c>
      <c r="B367" s="278" t="s">
        <v>152</v>
      </c>
    </row>
    <row r="368" spans="1:2" ht="25.5" customHeight="1">
      <c r="A368" s="277"/>
      <c r="B368" s="279"/>
    </row>
    <row r="369" spans="1:2" ht="25.5" customHeight="1">
      <c r="A369" s="277"/>
      <c r="B369" s="280"/>
    </row>
    <row r="370" spans="1:3" ht="25.5" customHeight="1">
      <c r="A370" s="131" t="s">
        <v>309</v>
      </c>
      <c r="B370" s="55">
        <f>B48</f>
        <v>14786</v>
      </c>
      <c r="C370" s="76"/>
    </row>
    <row r="371" spans="1:3" ht="25.5" customHeight="1">
      <c r="A371" s="132" t="s">
        <v>310</v>
      </c>
      <c r="B371" s="56">
        <f>B69</f>
        <v>387</v>
      </c>
      <c r="C371" s="76"/>
    </row>
    <row r="372" spans="1:3" ht="25.5" customHeight="1">
      <c r="A372" s="131" t="s">
        <v>198</v>
      </c>
      <c r="B372" s="55">
        <f>B79</f>
        <v>1397</v>
      </c>
      <c r="C372" s="76"/>
    </row>
    <row r="373" spans="1:3" ht="25.5" customHeight="1">
      <c r="A373" s="131" t="s">
        <v>201</v>
      </c>
      <c r="B373" s="55">
        <f>B107</f>
        <v>4371</v>
      </c>
      <c r="C373" s="76"/>
    </row>
    <row r="374" spans="1:3" ht="25.5" customHeight="1">
      <c r="A374" s="131" t="s">
        <v>311</v>
      </c>
      <c r="B374" s="55">
        <f>B121</f>
        <v>4669</v>
      </c>
      <c r="C374" s="76"/>
    </row>
    <row r="375" spans="1:3" ht="25.5" customHeight="1">
      <c r="A375" s="132" t="s">
        <v>218</v>
      </c>
      <c r="B375" s="57">
        <f>B138</f>
        <v>848</v>
      </c>
      <c r="C375" s="76"/>
    </row>
    <row r="376" spans="1:3" ht="25.5" customHeight="1">
      <c r="A376" s="131" t="s">
        <v>225</v>
      </c>
      <c r="B376" s="55">
        <f>B149</f>
        <v>889</v>
      </c>
      <c r="C376" s="76"/>
    </row>
    <row r="377" spans="1:3" ht="25.5" customHeight="1">
      <c r="A377" s="131" t="s">
        <v>561</v>
      </c>
      <c r="B377" s="55">
        <f>B157</f>
        <v>16532</v>
      </c>
      <c r="C377" s="76"/>
    </row>
    <row r="378" spans="1:3" ht="25.5" customHeight="1">
      <c r="A378" s="131" t="s">
        <v>274</v>
      </c>
      <c r="B378" s="55">
        <f>B196</f>
        <v>300</v>
      </c>
      <c r="C378" s="76"/>
    </row>
    <row r="379" spans="1:3" ht="25.5" customHeight="1">
      <c r="A379" s="131" t="s">
        <v>272</v>
      </c>
      <c r="B379" s="55">
        <f>B186</f>
        <v>1856</v>
      </c>
      <c r="C379" s="76"/>
    </row>
    <row r="380" spans="1:3" ht="25.5" customHeight="1">
      <c r="A380" s="131" t="s">
        <v>276</v>
      </c>
      <c r="B380" s="55">
        <f>B204</f>
        <v>950</v>
      </c>
      <c r="C380" s="76"/>
    </row>
    <row r="381" spans="1:3" ht="25.5" customHeight="1">
      <c r="A381" s="131" t="s">
        <v>278</v>
      </c>
      <c r="B381" s="55">
        <f>B213</f>
        <v>500</v>
      </c>
      <c r="C381" s="76"/>
    </row>
    <row r="382" spans="1:3" ht="25.5" customHeight="1">
      <c r="A382" s="131" t="s">
        <v>280</v>
      </c>
      <c r="B382" s="55">
        <f>B222</f>
        <v>300</v>
      </c>
      <c r="C382" s="76"/>
    </row>
    <row r="383" spans="1:3" ht="25.5" customHeight="1">
      <c r="A383" s="131" t="s">
        <v>283</v>
      </c>
      <c r="B383" s="55">
        <f>B231</f>
        <v>50</v>
      </c>
      <c r="C383" s="76"/>
    </row>
    <row r="384" spans="1:3" ht="25.5" customHeight="1">
      <c r="A384" s="131" t="s">
        <v>285</v>
      </c>
      <c r="B384" s="56">
        <f>B239</f>
        <v>160</v>
      </c>
      <c r="C384" s="76"/>
    </row>
    <row r="385" spans="1:3" ht="25.5" customHeight="1">
      <c r="A385" s="131" t="s">
        <v>29</v>
      </c>
      <c r="B385" s="56">
        <f>B247</f>
        <v>100</v>
      </c>
      <c r="C385" s="76"/>
    </row>
    <row r="386" spans="1:3" ht="25.5" customHeight="1">
      <c r="A386" s="131" t="s">
        <v>287</v>
      </c>
      <c r="B386" s="55">
        <f>B255</f>
        <v>1056</v>
      </c>
      <c r="C386" s="76"/>
    </row>
    <row r="387" spans="1:3" ht="25.5" customHeight="1">
      <c r="A387" s="131" t="s">
        <v>288</v>
      </c>
      <c r="B387" s="55">
        <f>B280</f>
        <v>4080</v>
      </c>
      <c r="C387" s="76"/>
    </row>
    <row r="388" spans="1:3" ht="25.5" customHeight="1">
      <c r="A388" s="131" t="s">
        <v>295</v>
      </c>
      <c r="B388" s="55">
        <f>B294</f>
        <v>442</v>
      </c>
      <c r="C388" s="76"/>
    </row>
    <row r="389" spans="1:3" ht="25.5" customHeight="1">
      <c r="A389" s="131" t="s">
        <v>298</v>
      </c>
      <c r="B389" s="55">
        <f>B309</f>
        <v>838</v>
      </c>
      <c r="C389" s="76"/>
    </row>
    <row r="390" spans="1:3" ht="25.5" customHeight="1">
      <c r="A390" s="131" t="s">
        <v>300</v>
      </c>
      <c r="B390" s="55">
        <f>B323</f>
        <v>14709</v>
      </c>
      <c r="C390" s="76"/>
    </row>
    <row r="391" spans="1:3" ht="25.5" customHeight="1">
      <c r="A391" s="131" t="s">
        <v>496</v>
      </c>
      <c r="B391" s="55">
        <f>B329</f>
        <v>439</v>
      </c>
      <c r="C391" s="76"/>
    </row>
    <row r="392" spans="1:3" ht="25.5" customHeight="1">
      <c r="A392" s="131" t="s">
        <v>35</v>
      </c>
      <c r="B392" s="55">
        <f>B334</f>
        <v>445</v>
      </c>
      <c r="C392" s="76"/>
    </row>
    <row r="393" spans="1:3" ht="25.5" customHeight="1">
      <c r="A393" s="131" t="s">
        <v>306</v>
      </c>
      <c r="B393" s="55">
        <f>B339</f>
        <v>2500</v>
      </c>
      <c r="C393" s="76"/>
    </row>
    <row r="394" spans="1:3" ht="25.5" customHeight="1">
      <c r="A394" s="131" t="s">
        <v>307</v>
      </c>
      <c r="B394" s="55">
        <f>B344</f>
        <v>6800</v>
      </c>
      <c r="C394" s="76"/>
    </row>
    <row r="395" spans="1:3" ht="25.5" customHeight="1">
      <c r="A395" s="131" t="s">
        <v>271</v>
      </c>
      <c r="B395" s="35">
        <f>B165</f>
        <v>1626</v>
      </c>
      <c r="C395" s="76"/>
    </row>
    <row r="396" spans="1:3" ht="25.5" customHeight="1">
      <c r="A396" s="131" t="s">
        <v>182</v>
      </c>
      <c r="B396" s="35">
        <f>B57</f>
        <v>1000</v>
      </c>
      <c r="C396" s="76"/>
    </row>
    <row r="397" spans="1:3" ht="25.5" customHeight="1">
      <c r="A397" s="131" t="s">
        <v>42</v>
      </c>
      <c r="B397" s="35">
        <f>B348</f>
        <v>40</v>
      </c>
      <c r="C397" s="76"/>
    </row>
    <row r="398" spans="1:3" ht="47.25" customHeight="1">
      <c r="A398" s="34" t="s">
        <v>562</v>
      </c>
      <c r="B398" s="35">
        <v>15081</v>
      </c>
      <c r="C398" s="76"/>
    </row>
    <row r="399" spans="1:3" ht="47.25" customHeight="1">
      <c r="A399" s="123" t="s">
        <v>577</v>
      </c>
      <c r="B399" s="35">
        <f>B364</f>
        <v>820</v>
      </c>
      <c r="C399" s="76"/>
    </row>
    <row r="400" spans="1:3" ht="25.5" customHeight="1">
      <c r="A400" s="126" t="s">
        <v>7</v>
      </c>
      <c r="B400" s="58">
        <f>SUM(B370:B399)</f>
        <v>97971</v>
      </c>
      <c r="C400" s="76"/>
    </row>
    <row r="409" spans="1:2" ht="25.5" customHeight="1">
      <c r="A409" s="15"/>
      <c r="B409" s="15"/>
    </row>
    <row r="410" ht="25.5" customHeight="1">
      <c r="B410" s="182"/>
    </row>
    <row r="412" spans="1:2" ht="25.5" customHeight="1">
      <c r="A412" s="1"/>
      <c r="B412" s="183"/>
    </row>
  </sheetData>
  <sheetProtection/>
  <mergeCells count="68">
    <mergeCell ref="A110:B110"/>
    <mergeCell ref="A112:A114"/>
    <mergeCell ref="B112:B114"/>
    <mergeCell ref="A125:B125"/>
    <mergeCell ref="A72:B72"/>
    <mergeCell ref="A62:B62"/>
    <mergeCell ref="A64:A66"/>
    <mergeCell ref="B64:B66"/>
    <mergeCell ref="B1:C1"/>
    <mergeCell ref="A3:B3"/>
    <mergeCell ref="A8:B8"/>
    <mergeCell ref="A10:A12"/>
    <mergeCell ref="B10:B12"/>
    <mergeCell ref="B74:B76"/>
    <mergeCell ref="A82:B82"/>
    <mergeCell ref="A84:A86"/>
    <mergeCell ref="B84:B86"/>
    <mergeCell ref="A74:A76"/>
    <mergeCell ref="A152:B152"/>
    <mergeCell ref="A154:A156"/>
    <mergeCell ref="B154:B156"/>
    <mergeCell ref="A127:A129"/>
    <mergeCell ref="B127:B129"/>
    <mergeCell ref="A142:B142"/>
    <mergeCell ref="A144:A146"/>
    <mergeCell ref="B144:B146"/>
    <mergeCell ref="A160:B160"/>
    <mergeCell ref="A200:A202"/>
    <mergeCell ref="B200:B202"/>
    <mergeCell ref="A207:B207"/>
    <mergeCell ref="A161:A163"/>
    <mergeCell ref="A172:B172"/>
    <mergeCell ref="A174:A176"/>
    <mergeCell ref="B174:B176"/>
    <mergeCell ref="B161:B163"/>
    <mergeCell ref="A209:A211"/>
    <mergeCell ref="B209:B211"/>
    <mergeCell ref="A190:B190"/>
    <mergeCell ref="A192:A194"/>
    <mergeCell ref="B192:B194"/>
    <mergeCell ref="A198:B198"/>
    <mergeCell ref="A227:A229"/>
    <mergeCell ref="B227:B229"/>
    <mergeCell ref="A235:A237"/>
    <mergeCell ref="B235:B237"/>
    <mergeCell ref="A215:B215"/>
    <mergeCell ref="A217:A219"/>
    <mergeCell ref="B217:B219"/>
    <mergeCell ref="A225:B225"/>
    <mergeCell ref="A259:B259"/>
    <mergeCell ref="A261:A263"/>
    <mergeCell ref="B261:B263"/>
    <mergeCell ref="A283:B283"/>
    <mergeCell ref="A243:A245"/>
    <mergeCell ref="B243:B245"/>
    <mergeCell ref="A249:B249"/>
    <mergeCell ref="A251:A253"/>
    <mergeCell ref="B251:B253"/>
    <mergeCell ref="A367:A369"/>
    <mergeCell ref="B367:B369"/>
    <mergeCell ref="A285:A287"/>
    <mergeCell ref="B285:B287"/>
    <mergeCell ref="A297:B297"/>
    <mergeCell ref="A299:A301"/>
    <mergeCell ref="B299:B301"/>
    <mergeCell ref="A354:B354"/>
    <mergeCell ref="A356:A358"/>
    <mergeCell ref="B356:B358"/>
  </mergeCells>
  <printOptions/>
  <pageMargins left="0.75" right="0.75" top="1" bottom="1" header="0.5" footer="0.5"/>
  <pageSetup horizontalDpi="600" verticalDpi="600" orientation="portrait" paperSize="9" scale="45" r:id="rId1"/>
  <rowBreaks count="7" manualBreakCount="7">
    <brk id="49" max="255" man="1"/>
    <brk id="109" max="255" man="1"/>
    <brk id="158" max="255" man="1"/>
    <brk id="189" max="255" man="1"/>
    <brk id="247" max="255" man="1"/>
    <brk id="296" max="255" man="1"/>
    <brk id="340" max="255" man="1"/>
  </rowBreaks>
  <colBreaks count="1" manualBreakCount="1">
    <brk id="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62"/>
  <sheetViews>
    <sheetView view="pageBreakPreview" zoomScale="60" zoomScalePageLayoutView="0" workbookViewId="0" topLeftCell="A34">
      <selection activeCell="D4" sqref="D4"/>
    </sheetView>
  </sheetViews>
  <sheetFormatPr defaultColWidth="9.140625" defaultRowHeight="23.25" customHeight="1"/>
  <cols>
    <col min="1" max="1" width="51.57421875" style="0" customWidth="1"/>
    <col min="2" max="2" width="13.00390625" style="0" customWidth="1"/>
    <col min="5" max="5" width="12.8515625" style="0" customWidth="1"/>
  </cols>
  <sheetData>
    <row r="1" spans="1:4" ht="23.25" customHeight="1">
      <c r="A1" s="74" t="s">
        <v>516</v>
      </c>
      <c r="B1" s="267" t="s">
        <v>740</v>
      </c>
      <c r="C1" s="274"/>
      <c r="D1" s="274"/>
    </row>
    <row r="2" spans="1:2" ht="23.25" customHeight="1">
      <c r="A2" s="61" t="s">
        <v>312</v>
      </c>
      <c r="B2" s="6"/>
    </row>
    <row r="3" spans="1:2" ht="31.5" customHeight="1">
      <c r="A3" s="62" t="s">
        <v>313</v>
      </c>
      <c r="B3" s="63"/>
    </row>
    <row r="4" spans="1:2" ht="23.25" customHeight="1">
      <c r="A4" s="62"/>
      <c r="B4" s="63"/>
    </row>
    <row r="5" spans="1:2" ht="23.25" customHeight="1">
      <c r="A5" s="268" t="s">
        <v>2</v>
      </c>
      <c r="B5" s="270" t="s">
        <v>152</v>
      </c>
    </row>
    <row r="6" spans="1:2" ht="23.25" customHeight="1">
      <c r="A6" s="269"/>
      <c r="B6" s="289"/>
    </row>
    <row r="7" spans="1:2" ht="23.25" customHeight="1">
      <c r="A7" s="269"/>
      <c r="B7" s="290"/>
    </row>
    <row r="8" spans="1:2" ht="23.25" customHeight="1">
      <c r="A8" s="64" t="s">
        <v>314</v>
      </c>
      <c r="B8" s="65">
        <v>11224</v>
      </c>
    </row>
    <row r="9" spans="1:2" ht="23.25" customHeight="1">
      <c r="A9" s="64" t="s">
        <v>315</v>
      </c>
      <c r="B9" s="65">
        <v>485</v>
      </c>
    </row>
    <row r="10" spans="1:14" ht="23.25" customHeight="1">
      <c r="A10" s="64" t="s">
        <v>316</v>
      </c>
      <c r="B10" s="65">
        <v>580</v>
      </c>
      <c r="K10" t="s">
        <v>507</v>
      </c>
      <c r="L10">
        <v>123400</v>
      </c>
      <c r="N10">
        <v>12200</v>
      </c>
    </row>
    <row r="11" spans="1:14" ht="23.25" customHeight="1">
      <c r="A11" s="64" t="s">
        <v>513</v>
      </c>
      <c r="B11" s="65"/>
      <c r="K11" t="s">
        <v>508</v>
      </c>
      <c r="L11">
        <v>108200</v>
      </c>
      <c r="N11">
        <v>12900</v>
      </c>
    </row>
    <row r="12" spans="1:14" ht="23.25" customHeight="1">
      <c r="A12" s="66" t="s">
        <v>317</v>
      </c>
      <c r="B12" s="67">
        <f>SUM(B8:B10)</f>
        <v>12289</v>
      </c>
      <c r="K12" t="s">
        <v>509</v>
      </c>
      <c r="L12">
        <v>110200</v>
      </c>
      <c r="N12">
        <v>12900</v>
      </c>
    </row>
    <row r="13" spans="1:12" ht="30" customHeight="1">
      <c r="A13" s="68" t="s">
        <v>318</v>
      </c>
      <c r="B13" s="65"/>
      <c r="K13" t="s">
        <v>510</v>
      </c>
      <c r="L13">
        <v>241600</v>
      </c>
    </row>
    <row r="14" spans="1:14" ht="23.25" customHeight="1">
      <c r="A14" s="69" t="s">
        <v>319</v>
      </c>
      <c r="B14" s="65">
        <v>375</v>
      </c>
      <c r="C14" t="s">
        <v>335</v>
      </c>
      <c r="K14" t="s">
        <v>511</v>
      </c>
      <c r="L14">
        <v>146700</v>
      </c>
      <c r="N14">
        <v>13900</v>
      </c>
    </row>
    <row r="15" spans="1:14" ht="23.25" customHeight="1">
      <c r="A15" s="69" t="s">
        <v>156</v>
      </c>
      <c r="B15" s="65">
        <v>1164</v>
      </c>
      <c r="K15" t="s">
        <v>512</v>
      </c>
      <c r="L15">
        <v>154600</v>
      </c>
      <c r="N15">
        <v>13400</v>
      </c>
    </row>
    <row r="16" spans="1:15" ht="23.25" customHeight="1">
      <c r="A16" s="69" t="s">
        <v>506</v>
      </c>
      <c r="B16" s="65">
        <v>359</v>
      </c>
      <c r="L16" s="15">
        <f>SUM(L10:L15)</f>
        <v>884700</v>
      </c>
      <c r="M16" s="15"/>
      <c r="N16" s="15">
        <f>SUM(N10:N15)</f>
        <v>65300</v>
      </c>
      <c r="O16" s="15">
        <f>SUM(L16:N16)</f>
        <v>950000</v>
      </c>
    </row>
    <row r="17" spans="1:2" ht="23.25" customHeight="1">
      <c r="A17" s="69" t="s">
        <v>320</v>
      </c>
      <c r="B17" s="65">
        <v>120</v>
      </c>
    </row>
    <row r="18" spans="1:2" ht="23.25" customHeight="1">
      <c r="A18" s="69" t="s">
        <v>321</v>
      </c>
      <c r="B18" s="65">
        <v>100</v>
      </c>
    </row>
    <row r="19" spans="1:2" ht="23.25" customHeight="1">
      <c r="A19" s="70" t="s">
        <v>322</v>
      </c>
      <c r="B19" s="67">
        <f>SUM(B14:B18)</f>
        <v>2118</v>
      </c>
    </row>
    <row r="20" spans="1:2" ht="23.25" customHeight="1">
      <c r="A20" s="70" t="s">
        <v>157</v>
      </c>
      <c r="B20" s="67">
        <f>SUM(B19+B12)</f>
        <v>14407</v>
      </c>
    </row>
    <row r="21" spans="1:2" ht="23.25" customHeight="1">
      <c r="A21" s="156" t="s">
        <v>554</v>
      </c>
      <c r="B21" s="65">
        <v>3318</v>
      </c>
    </row>
    <row r="22" spans="1:2" ht="23.25" customHeight="1">
      <c r="A22" s="69" t="s">
        <v>323</v>
      </c>
      <c r="B22" s="65">
        <v>50</v>
      </c>
    </row>
    <row r="23" spans="1:2" ht="23.25" customHeight="1">
      <c r="A23" s="69" t="s">
        <v>324</v>
      </c>
      <c r="B23" s="65">
        <v>50</v>
      </c>
    </row>
    <row r="24" spans="1:2" ht="23.25" customHeight="1">
      <c r="A24" s="70" t="s">
        <v>158</v>
      </c>
      <c r="B24" s="67">
        <f>SUM(B21:B23)</f>
        <v>3418</v>
      </c>
    </row>
    <row r="25" spans="1:2" ht="23.25" customHeight="1">
      <c r="A25" s="69" t="s">
        <v>160</v>
      </c>
      <c r="B25" s="71">
        <v>400</v>
      </c>
    </row>
    <row r="26" spans="1:2" ht="23.25" customHeight="1">
      <c r="A26" s="69" t="s">
        <v>325</v>
      </c>
      <c r="B26" s="65">
        <v>20</v>
      </c>
    </row>
    <row r="27" spans="1:2" ht="23.25" customHeight="1">
      <c r="A27" s="69" t="s">
        <v>326</v>
      </c>
      <c r="B27" s="71">
        <v>50</v>
      </c>
    </row>
    <row r="28" spans="1:2" ht="23.25" customHeight="1">
      <c r="A28" s="69" t="s">
        <v>327</v>
      </c>
      <c r="B28" s="72">
        <v>100</v>
      </c>
    </row>
    <row r="29" spans="1:2" ht="23.25" customHeight="1">
      <c r="A29" s="69" t="s">
        <v>328</v>
      </c>
      <c r="B29" s="65">
        <v>10</v>
      </c>
    </row>
    <row r="30" spans="1:2" ht="23.25" customHeight="1">
      <c r="A30" s="69" t="s">
        <v>329</v>
      </c>
      <c r="B30" s="72">
        <v>200</v>
      </c>
    </row>
    <row r="31" spans="1:2" ht="23.25" customHeight="1">
      <c r="A31" s="68" t="s">
        <v>330</v>
      </c>
      <c r="B31" s="67">
        <f>SUM(B25:B30)</f>
        <v>780</v>
      </c>
    </row>
    <row r="32" spans="1:4" ht="23.25" customHeight="1">
      <c r="A32" s="69" t="s">
        <v>331</v>
      </c>
      <c r="B32" s="65">
        <v>200</v>
      </c>
      <c r="D32" s="157"/>
    </row>
    <row r="33" spans="1:4" ht="23.25" customHeight="1">
      <c r="A33" s="69" t="s">
        <v>254</v>
      </c>
      <c r="B33" s="65">
        <v>250</v>
      </c>
      <c r="D33" s="157"/>
    </row>
    <row r="34" spans="1:4" ht="23.25" customHeight="1">
      <c r="A34" s="69" t="s">
        <v>213</v>
      </c>
      <c r="B34" s="65">
        <v>200</v>
      </c>
      <c r="D34" s="157"/>
    </row>
    <row r="35" spans="1:4" ht="23.25" customHeight="1">
      <c r="A35" s="69" t="s">
        <v>332</v>
      </c>
      <c r="B35" s="65">
        <v>11</v>
      </c>
      <c r="D35" s="157"/>
    </row>
    <row r="36" spans="1:4" ht="23.25" customHeight="1">
      <c r="A36" s="69" t="s">
        <v>257</v>
      </c>
      <c r="B36" s="72">
        <v>500</v>
      </c>
      <c r="D36" s="158"/>
    </row>
    <row r="37" spans="1:4" ht="23.25" customHeight="1">
      <c r="A37" s="69" t="s">
        <v>164</v>
      </c>
      <c r="B37" s="72">
        <v>650</v>
      </c>
      <c r="D37" s="158"/>
    </row>
    <row r="38" spans="1:4" ht="23.25" customHeight="1">
      <c r="A38" s="69" t="s">
        <v>166</v>
      </c>
      <c r="B38" s="65">
        <v>754</v>
      </c>
      <c r="D38" s="75"/>
    </row>
    <row r="39" spans="1:2" ht="23.25" customHeight="1">
      <c r="A39" s="69" t="s">
        <v>333</v>
      </c>
      <c r="B39" s="65">
        <v>100</v>
      </c>
    </row>
    <row r="40" spans="1:2" ht="23.25" customHeight="1">
      <c r="A40" s="69" t="s">
        <v>334</v>
      </c>
      <c r="B40" s="65">
        <v>71</v>
      </c>
    </row>
    <row r="41" spans="1:2" ht="23.25" customHeight="1">
      <c r="A41" s="69" t="s">
        <v>223</v>
      </c>
      <c r="B41" s="65">
        <v>70</v>
      </c>
    </row>
    <row r="42" spans="1:2" ht="23.25" customHeight="1">
      <c r="A42" s="68" t="s">
        <v>216</v>
      </c>
      <c r="B42" s="67">
        <f>SUM(B32:B41)</f>
        <v>2806</v>
      </c>
    </row>
    <row r="43" spans="1:2" ht="23.25" customHeight="1">
      <c r="A43" s="70" t="s">
        <v>177</v>
      </c>
      <c r="B43" s="67">
        <f>SUM(B42,(B31))</f>
        <v>3586</v>
      </c>
    </row>
    <row r="44" spans="1:2" ht="23.25" customHeight="1">
      <c r="A44" s="73" t="s">
        <v>181</v>
      </c>
      <c r="B44" s="67">
        <f>SUM(B43,B24,B20)</f>
        <v>21411</v>
      </c>
    </row>
    <row r="47" ht="23.25" customHeight="1">
      <c r="A47" s="142" t="s">
        <v>500</v>
      </c>
    </row>
    <row r="48" ht="23.25" customHeight="1">
      <c r="A48" s="61" t="s">
        <v>312</v>
      </c>
    </row>
    <row r="49" ht="36.75" customHeight="1">
      <c r="A49" s="62" t="s">
        <v>313</v>
      </c>
    </row>
    <row r="51" spans="1:4" ht="23.25" customHeight="1">
      <c r="A51" s="271"/>
      <c r="B51" s="272"/>
      <c r="C51" s="272"/>
      <c r="D51" s="272"/>
    </row>
    <row r="52" spans="1:4" ht="23.25" customHeight="1">
      <c r="A52" s="296"/>
      <c r="B52" s="297"/>
      <c r="C52" s="266"/>
      <c r="D52" s="266"/>
    </row>
    <row r="53" spans="1:4" ht="23.25" customHeight="1">
      <c r="A53" s="147" t="s">
        <v>2</v>
      </c>
      <c r="B53" s="152" t="s">
        <v>501</v>
      </c>
      <c r="C53" s="153"/>
      <c r="D53" s="153"/>
    </row>
    <row r="54" spans="1:4" ht="23.25" customHeight="1">
      <c r="A54" s="148" t="s">
        <v>502</v>
      </c>
      <c r="B54" s="150">
        <v>21411</v>
      </c>
      <c r="C54" s="154"/>
      <c r="D54" s="154"/>
    </row>
    <row r="55" spans="1:4" ht="23.25" customHeight="1">
      <c r="A55" s="149" t="s">
        <v>503</v>
      </c>
      <c r="B55" s="150">
        <v>3042</v>
      </c>
      <c r="C55" s="154"/>
      <c r="D55" s="154"/>
    </row>
    <row r="56" spans="1:4" ht="23.25" customHeight="1">
      <c r="A56" s="149" t="s">
        <v>504</v>
      </c>
      <c r="B56" s="150">
        <v>16532</v>
      </c>
      <c r="C56" s="154"/>
      <c r="D56" s="154"/>
    </row>
    <row r="57" spans="1:4" ht="23.25" customHeight="1">
      <c r="A57" s="149" t="s">
        <v>505</v>
      </c>
      <c r="B57" s="150">
        <v>1837</v>
      </c>
      <c r="C57" s="154"/>
      <c r="D57" s="154"/>
    </row>
    <row r="58" spans="1:4" ht="23.25" customHeight="1">
      <c r="A58" s="92" t="s">
        <v>7</v>
      </c>
      <c r="B58" s="151">
        <f>SUM(B55:B57)</f>
        <v>21411</v>
      </c>
      <c r="C58" s="155"/>
      <c r="D58" s="155"/>
    </row>
    <row r="62" ht="23.25" customHeight="1">
      <c r="I62">
        <f>G62-H62</f>
        <v>0</v>
      </c>
    </row>
  </sheetData>
  <sheetProtection/>
  <mergeCells count="5">
    <mergeCell ref="A52:D52"/>
    <mergeCell ref="B1:D1"/>
    <mergeCell ref="A5:A7"/>
    <mergeCell ref="B5:B7"/>
    <mergeCell ref="A51:D51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40">
      <selection activeCell="F1" sqref="F1:H1"/>
    </sheetView>
  </sheetViews>
  <sheetFormatPr defaultColWidth="9.140625" defaultRowHeight="12.75"/>
  <cols>
    <col min="1" max="1" width="37.140625" style="0" customWidth="1"/>
    <col min="6" max="6" width="11.140625" style="0" customWidth="1"/>
    <col min="7" max="7" width="10.7109375" style="0" customWidth="1"/>
  </cols>
  <sheetData>
    <row r="1" spans="1:8" ht="15.75">
      <c r="A1" s="96" t="s">
        <v>339</v>
      </c>
      <c r="B1" s="96"/>
      <c r="C1" s="97"/>
      <c r="D1" s="98"/>
      <c r="E1" s="97"/>
      <c r="F1" s="264" t="s">
        <v>741</v>
      </c>
      <c r="G1" s="274"/>
      <c r="H1" s="274"/>
    </row>
    <row r="2" spans="1:7" ht="15.75">
      <c r="A2" s="263" t="s">
        <v>563</v>
      </c>
      <c r="B2" s="263"/>
      <c r="C2" s="263"/>
      <c r="D2" s="263"/>
      <c r="E2" s="263"/>
      <c r="F2" s="263"/>
      <c r="G2" s="263"/>
    </row>
    <row r="3" spans="1:7" ht="12.75">
      <c r="A3" s="99"/>
      <c r="B3" s="76"/>
      <c r="C3" s="76"/>
      <c r="D3" s="76"/>
      <c r="E3" s="76"/>
      <c r="F3" s="76"/>
      <c r="G3" s="76"/>
    </row>
    <row r="4" spans="1:8" ht="51">
      <c r="A4" s="100" t="s">
        <v>340</v>
      </c>
      <c r="B4" s="101" t="s">
        <v>338</v>
      </c>
      <c r="C4" s="101" t="s">
        <v>341</v>
      </c>
      <c r="D4" s="102" t="s">
        <v>337</v>
      </c>
      <c r="E4" s="102" t="s">
        <v>343</v>
      </c>
      <c r="F4" s="102" t="s">
        <v>342</v>
      </c>
      <c r="G4" s="102" t="s">
        <v>344</v>
      </c>
      <c r="H4" s="102" t="s">
        <v>7</v>
      </c>
    </row>
    <row r="5" spans="1:8" ht="12.75">
      <c r="A5" s="103" t="s">
        <v>345</v>
      </c>
      <c r="B5" s="104">
        <v>6016</v>
      </c>
      <c r="C5" s="104">
        <v>1632</v>
      </c>
      <c r="D5" s="104">
        <v>5887</v>
      </c>
      <c r="E5" s="104">
        <v>550</v>
      </c>
      <c r="F5" s="104">
        <v>701</v>
      </c>
      <c r="G5" s="104"/>
      <c r="H5" s="105">
        <f aca="true" t="shared" si="0" ref="H5:H33">SUM(B5:G5)</f>
        <v>14786</v>
      </c>
    </row>
    <row r="6" spans="1:8" ht="12.75">
      <c r="A6" s="106" t="s">
        <v>182</v>
      </c>
      <c r="B6" s="107"/>
      <c r="C6" s="107"/>
      <c r="D6" s="107"/>
      <c r="E6" s="107"/>
      <c r="F6" s="104">
        <v>1000</v>
      </c>
      <c r="G6" s="104"/>
      <c r="H6" s="105">
        <f t="shared" si="0"/>
        <v>1000</v>
      </c>
    </row>
    <row r="7" spans="1:8" ht="12.75">
      <c r="A7" s="106" t="s">
        <v>346</v>
      </c>
      <c r="B7" s="107"/>
      <c r="C7" s="107"/>
      <c r="D7" s="107"/>
      <c r="E7" s="107"/>
      <c r="F7" s="104">
        <v>387</v>
      </c>
      <c r="G7" s="104"/>
      <c r="H7" s="105">
        <f t="shared" si="0"/>
        <v>387</v>
      </c>
    </row>
    <row r="8" spans="1:8" ht="12.75">
      <c r="A8" s="103" t="s">
        <v>350</v>
      </c>
      <c r="B8" s="104"/>
      <c r="C8" s="104"/>
      <c r="D8" s="104">
        <v>1397</v>
      </c>
      <c r="E8" s="104"/>
      <c r="F8" s="104"/>
      <c r="G8" s="104"/>
      <c r="H8" s="105">
        <f t="shared" si="0"/>
        <v>1397</v>
      </c>
    </row>
    <row r="9" spans="1:8" ht="12.75">
      <c r="A9" s="103" t="s">
        <v>351</v>
      </c>
      <c r="B9" s="104">
        <v>2379</v>
      </c>
      <c r="C9" s="104">
        <v>629</v>
      </c>
      <c r="D9" s="104">
        <v>1363</v>
      </c>
      <c r="E9" s="104"/>
      <c r="F9" s="104"/>
      <c r="G9" s="104"/>
      <c r="H9" s="105">
        <f t="shared" si="0"/>
        <v>4371</v>
      </c>
    </row>
    <row r="10" spans="1:8" ht="12.75">
      <c r="A10" s="103" t="s">
        <v>377</v>
      </c>
      <c r="B10" s="104">
        <v>2585</v>
      </c>
      <c r="C10" s="104">
        <v>698</v>
      </c>
      <c r="D10" s="104">
        <v>1386</v>
      </c>
      <c r="E10" s="104"/>
      <c r="F10" s="104"/>
      <c r="G10" s="104"/>
      <c r="H10" s="105">
        <f t="shared" si="0"/>
        <v>4669</v>
      </c>
    </row>
    <row r="11" spans="1:8" ht="12.75">
      <c r="A11" s="103" t="s">
        <v>352</v>
      </c>
      <c r="B11" s="104"/>
      <c r="C11" s="104"/>
      <c r="D11" s="104">
        <v>848</v>
      </c>
      <c r="E11" s="104"/>
      <c r="F11" s="104"/>
      <c r="G11" s="104"/>
      <c r="H11" s="105">
        <f t="shared" si="0"/>
        <v>848</v>
      </c>
    </row>
    <row r="12" spans="1:8" ht="12.75">
      <c r="A12" s="103" t="s">
        <v>353</v>
      </c>
      <c r="B12" s="104"/>
      <c r="C12" s="104"/>
      <c r="D12" s="104">
        <v>889</v>
      </c>
      <c r="E12" s="104"/>
      <c r="F12" s="104"/>
      <c r="G12" s="104"/>
      <c r="H12" s="105">
        <f t="shared" si="0"/>
        <v>889</v>
      </c>
    </row>
    <row r="13" spans="1:8" ht="12.75">
      <c r="A13" s="103" t="s">
        <v>359</v>
      </c>
      <c r="B13" s="104"/>
      <c r="C13" s="104"/>
      <c r="D13" s="104">
        <v>1626</v>
      </c>
      <c r="E13" s="104"/>
      <c r="F13" s="104"/>
      <c r="G13" s="104"/>
      <c r="H13" s="105">
        <f t="shared" si="0"/>
        <v>1626</v>
      </c>
    </row>
    <row r="14" spans="1:8" ht="12.75">
      <c r="A14" s="103" t="s">
        <v>360</v>
      </c>
      <c r="B14" s="104">
        <v>1346</v>
      </c>
      <c r="C14" s="104">
        <v>350</v>
      </c>
      <c r="D14" s="104">
        <v>160</v>
      </c>
      <c r="E14" s="104"/>
      <c r="F14" s="104"/>
      <c r="G14" s="104"/>
      <c r="H14" s="105">
        <f t="shared" si="0"/>
        <v>1856</v>
      </c>
    </row>
    <row r="15" spans="1:8" ht="12.75">
      <c r="A15" s="103" t="s">
        <v>16</v>
      </c>
      <c r="B15" s="104"/>
      <c r="C15" s="104"/>
      <c r="D15" s="104"/>
      <c r="E15" s="104"/>
      <c r="F15" s="104"/>
      <c r="G15" s="104">
        <v>300</v>
      </c>
      <c r="H15" s="105">
        <f t="shared" si="0"/>
        <v>300</v>
      </c>
    </row>
    <row r="16" spans="1:8" ht="12.75">
      <c r="A16" s="108" t="s">
        <v>361</v>
      </c>
      <c r="B16" s="109"/>
      <c r="C16" s="109"/>
      <c r="D16" s="109"/>
      <c r="E16" s="109"/>
      <c r="F16" s="104"/>
      <c r="G16" s="104">
        <v>950</v>
      </c>
      <c r="H16" s="105">
        <f t="shared" si="0"/>
        <v>950</v>
      </c>
    </row>
    <row r="17" spans="1:8" ht="12.75">
      <c r="A17" s="108" t="s">
        <v>362</v>
      </c>
      <c r="B17" s="109"/>
      <c r="C17" s="109"/>
      <c r="D17" s="109"/>
      <c r="E17" s="109"/>
      <c r="F17" s="104"/>
      <c r="G17" s="104">
        <v>500</v>
      </c>
      <c r="H17" s="105">
        <f t="shared" si="0"/>
        <v>500</v>
      </c>
    </row>
    <row r="18" spans="1:8" ht="12.75">
      <c r="A18" s="103" t="s">
        <v>363</v>
      </c>
      <c r="B18" s="104"/>
      <c r="C18" s="104"/>
      <c r="D18" s="104"/>
      <c r="E18" s="104"/>
      <c r="F18" s="104"/>
      <c r="G18" s="104">
        <v>300</v>
      </c>
      <c r="H18" s="105">
        <f t="shared" si="0"/>
        <v>300</v>
      </c>
    </row>
    <row r="19" spans="1:8" ht="12.75">
      <c r="A19" s="103" t="s">
        <v>364</v>
      </c>
      <c r="B19" s="104"/>
      <c r="C19" s="104"/>
      <c r="D19" s="104"/>
      <c r="E19" s="104"/>
      <c r="F19" s="104"/>
      <c r="G19" s="104">
        <v>50</v>
      </c>
      <c r="H19" s="105">
        <f t="shared" si="0"/>
        <v>50</v>
      </c>
    </row>
    <row r="20" spans="1:8" ht="12.75">
      <c r="A20" s="103" t="s">
        <v>365</v>
      </c>
      <c r="B20" s="104"/>
      <c r="C20" s="104"/>
      <c r="D20" s="104"/>
      <c r="E20" s="104"/>
      <c r="F20" s="104"/>
      <c r="G20" s="104">
        <v>160</v>
      </c>
      <c r="H20" s="105">
        <f t="shared" si="0"/>
        <v>160</v>
      </c>
    </row>
    <row r="21" spans="1:8" ht="12.75">
      <c r="A21" s="103" t="s">
        <v>366</v>
      </c>
      <c r="B21" s="104"/>
      <c r="C21" s="104"/>
      <c r="D21" s="104"/>
      <c r="E21" s="104"/>
      <c r="F21" s="104"/>
      <c r="G21" s="104">
        <v>100</v>
      </c>
      <c r="H21" s="105">
        <f t="shared" si="0"/>
        <v>100</v>
      </c>
    </row>
    <row r="22" spans="1:8" ht="12.75">
      <c r="A22" s="103" t="s">
        <v>367</v>
      </c>
      <c r="B22" s="104"/>
      <c r="C22" s="104"/>
      <c r="D22" s="104"/>
      <c r="E22" s="104"/>
      <c r="F22" s="104"/>
      <c r="G22" s="104">
        <v>1056</v>
      </c>
      <c r="H22" s="105">
        <f t="shared" si="0"/>
        <v>1056</v>
      </c>
    </row>
    <row r="23" spans="1:8" ht="12.75">
      <c r="A23" s="103" t="s">
        <v>368</v>
      </c>
      <c r="B23" s="104">
        <v>1377</v>
      </c>
      <c r="C23" s="104">
        <v>350</v>
      </c>
      <c r="D23" s="104">
        <v>2353</v>
      </c>
      <c r="E23" s="104"/>
      <c r="F23" s="104"/>
      <c r="G23" s="104"/>
      <c r="H23" s="105">
        <f t="shared" si="0"/>
        <v>4080</v>
      </c>
    </row>
    <row r="24" spans="1:8" ht="12.75">
      <c r="A24" s="103" t="s">
        <v>369</v>
      </c>
      <c r="B24" s="104">
        <v>153</v>
      </c>
      <c r="C24" s="104">
        <v>41</v>
      </c>
      <c r="D24" s="104">
        <v>248</v>
      </c>
      <c r="E24" s="104"/>
      <c r="F24" s="104"/>
      <c r="G24" s="104"/>
      <c r="H24" s="105">
        <f t="shared" si="0"/>
        <v>442</v>
      </c>
    </row>
    <row r="25" spans="1:8" ht="12.75">
      <c r="A25" s="103" t="s">
        <v>370</v>
      </c>
      <c r="B25" s="104"/>
      <c r="C25" s="104"/>
      <c r="D25" s="104">
        <v>838</v>
      </c>
      <c r="E25" s="104"/>
      <c r="F25" s="104"/>
      <c r="G25" s="104"/>
      <c r="H25" s="105">
        <f t="shared" si="0"/>
        <v>838</v>
      </c>
    </row>
    <row r="26" spans="1:8" ht="12.75">
      <c r="A26" s="103" t="s">
        <v>371</v>
      </c>
      <c r="B26" s="104"/>
      <c r="C26" s="104"/>
      <c r="D26" s="104">
        <v>533</v>
      </c>
      <c r="E26" s="104">
        <v>13726</v>
      </c>
      <c r="F26" s="104">
        <v>450</v>
      </c>
      <c r="G26" s="104"/>
      <c r="H26" s="105">
        <f t="shared" si="0"/>
        <v>14709</v>
      </c>
    </row>
    <row r="27" spans="1:8" ht="12.75">
      <c r="A27" s="103" t="s">
        <v>581</v>
      </c>
      <c r="B27" s="104"/>
      <c r="C27" s="104">
        <v>85</v>
      </c>
      <c r="D27" s="104"/>
      <c r="E27" s="104"/>
      <c r="F27" s="104"/>
      <c r="G27" s="104">
        <v>354</v>
      </c>
      <c r="H27" s="105">
        <f t="shared" si="0"/>
        <v>439</v>
      </c>
    </row>
    <row r="28" spans="1:8" ht="12.75">
      <c r="A28" s="103" t="s">
        <v>372</v>
      </c>
      <c r="B28" s="104"/>
      <c r="C28" s="104"/>
      <c r="D28" s="104"/>
      <c r="E28" s="104"/>
      <c r="F28" s="104"/>
      <c r="G28" s="104">
        <v>445</v>
      </c>
      <c r="H28" s="105">
        <f t="shared" si="0"/>
        <v>445</v>
      </c>
    </row>
    <row r="29" spans="1:8" ht="12.75">
      <c r="A29" s="108" t="s">
        <v>373</v>
      </c>
      <c r="B29" s="104"/>
      <c r="C29" s="104"/>
      <c r="D29" s="104"/>
      <c r="E29" s="104"/>
      <c r="F29" s="104"/>
      <c r="G29" s="104">
        <v>2500</v>
      </c>
      <c r="H29" s="105">
        <f t="shared" si="0"/>
        <v>2500</v>
      </c>
    </row>
    <row r="30" spans="1:8" ht="12.75">
      <c r="A30" s="108" t="s">
        <v>374</v>
      </c>
      <c r="B30" s="104"/>
      <c r="C30" s="104"/>
      <c r="D30" s="104"/>
      <c r="E30" s="104"/>
      <c r="F30" s="104"/>
      <c r="G30" s="104">
        <v>6800</v>
      </c>
      <c r="H30" s="105">
        <f t="shared" si="0"/>
        <v>6800</v>
      </c>
    </row>
    <row r="31" spans="1:8" ht="12.75">
      <c r="A31" s="108" t="s">
        <v>376</v>
      </c>
      <c r="B31" s="104"/>
      <c r="C31" s="104"/>
      <c r="D31" s="104"/>
      <c r="E31" s="104"/>
      <c r="F31" s="104"/>
      <c r="G31" s="104">
        <v>40</v>
      </c>
      <c r="H31" s="105">
        <f t="shared" si="0"/>
        <v>40</v>
      </c>
    </row>
    <row r="32" spans="1:8" ht="12.75">
      <c r="A32" s="108" t="s">
        <v>577</v>
      </c>
      <c r="B32" s="104">
        <v>646</v>
      </c>
      <c r="C32" s="104">
        <v>174</v>
      </c>
      <c r="D32" s="104"/>
      <c r="E32" s="104"/>
      <c r="F32" s="104"/>
      <c r="G32" s="104"/>
      <c r="H32" s="105">
        <f t="shared" si="0"/>
        <v>820</v>
      </c>
    </row>
    <row r="33" spans="1:8" ht="12.75">
      <c r="A33" s="110" t="s">
        <v>7</v>
      </c>
      <c r="B33" s="105">
        <f aca="true" t="shared" si="1" ref="B33:G33">SUM(B5:B32)</f>
        <v>14502</v>
      </c>
      <c r="C33" s="105">
        <f t="shared" si="1"/>
        <v>3959</v>
      </c>
      <c r="D33" s="105">
        <f t="shared" si="1"/>
        <v>17528</v>
      </c>
      <c r="E33" s="105">
        <f t="shared" si="1"/>
        <v>14276</v>
      </c>
      <c r="F33" s="105">
        <f t="shared" si="1"/>
        <v>2538</v>
      </c>
      <c r="G33" s="105">
        <f t="shared" si="1"/>
        <v>13555</v>
      </c>
      <c r="H33" s="105">
        <f t="shared" si="0"/>
        <v>66358</v>
      </c>
    </row>
    <row r="34" spans="1:8" ht="12.75">
      <c r="A34" s="210"/>
      <c r="B34" s="209"/>
      <c r="C34" s="209"/>
      <c r="D34" s="209"/>
      <c r="E34" s="209"/>
      <c r="F34" s="209"/>
      <c r="G34" s="209"/>
      <c r="H34" s="209"/>
    </row>
    <row r="35" spans="1:8" ht="12.75">
      <c r="A35" s="210"/>
      <c r="B35" s="209"/>
      <c r="C35" s="209"/>
      <c r="D35" s="209"/>
      <c r="E35" s="209"/>
      <c r="F35" s="209"/>
      <c r="G35" s="209"/>
      <c r="H35" s="209"/>
    </row>
    <row r="37" spans="1:6" ht="27" customHeight="1">
      <c r="A37" s="265" t="s">
        <v>583</v>
      </c>
      <c r="B37" s="265"/>
      <c r="C37" s="265"/>
      <c r="D37" s="265"/>
      <c r="E37" s="265"/>
      <c r="F37" s="265"/>
    </row>
    <row r="40" spans="1:8" ht="51">
      <c r="A40" s="100" t="s">
        <v>340</v>
      </c>
      <c r="B40" s="101" t="s">
        <v>338</v>
      </c>
      <c r="C40" s="101" t="s">
        <v>341</v>
      </c>
      <c r="D40" s="102" t="s">
        <v>337</v>
      </c>
      <c r="E40" s="102" t="s">
        <v>343</v>
      </c>
      <c r="F40" s="102" t="s">
        <v>342</v>
      </c>
      <c r="G40" s="102" t="s">
        <v>344</v>
      </c>
      <c r="H40" s="102" t="s">
        <v>7</v>
      </c>
    </row>
    <row r="41" spans="1:8" ht="12.75">
      <c r="A41" s="106" t="s">
        <v>347</v>
      </c>
      <c r="B41" s="107"/>
      <c r="C41" s="107"/>
      <c r="D41" s="107">
        <v>3206</v>
      </c>
      <c r="E41" s="107"/>
      <c r="F41" s="104"/>
      <c r="G41" s="104"/>
      <c r="H41" s="105">
        <f aca="true" t="shared" si="2" ref="H41:H48">SUM(B41:G41)</f>
        <v>3206</v>
      </c>
    </row>
    <row r="42" spans="1:8" ht="12.75">
      <c r="A42" s="103" t="s">
        <v>348</v>
      </c>
      <c r="B42" s="104"/>
      <c r="C42" s="104"/>
      <c r="D42" s="104">
        <v>11704</v>
      </c>
      <c r="E42" s="104"/>
      <c r="F42" s="104"/>
      <c r="G42" s="104"/>
      <c r="H42" s="105">
        <f t="shared" si="2"/>
        <v>11704</v>
      </c>
    </row>
    <row r="43" spans="1:8" ht="12.75">
      <c r="A43" s="103" t="s">
        <v>349</v>
      </c>
      <c r="B43" s="104"/>
      <c r="C43" s="104"/>
      <c r="D43" s="104">
        <v>216</v>
      </c>
      <c r="E43" s="104"/>
      <c r="F43" s="104"/>
      <c r="G43" s="104"/>
      <c r="H43" s="105">
        <f t="shared" si="2"/>
        <v>216</v>
      </c>
    </row>
    <row r="44" spans="1:8" ht="12.75">
      <c r="A44" s="103" t="s">
        <v>354</v>
      </c>
      <c r="B44" s="104">
        <v>9942</v>
      </c>
      <c r="C44" s="104">
        <v>2538</v>
      </c>
      <c r="D44" s="104">
        <v>1160</v>
      </c>
      <c r="E44" s="104"/>
      <c r="F44" s="104"/>
      <c r="G44" s="104"/>
      <c r="H44" s="105">
        <f t="shared" si="2"/>
        <v>13640</v>
      </c>
    </row>
    <row r="45" spans="1:8" ht="12.75">
      <c r="A45" s="103" t="s">
        <v>355</v>
      </c>
      <c r="B45" s="104">
        <v>8716</v>
      </c>
      <c r="C45" s="104">
        <v>2346</v>
      </c>
      <c r="D45" s="104">
        <v>4675</v>
      </c>
      <c r="E45" s="104"/>
      <c r="F45" s="104">
        <v>790</v>
      </c>
      <c r="G45" s="104"/>
      <c r="H45" s="105">
        <f t="shared" si="2"/>
        <v>16527</v>
      </c>
    </row>
    <row r="46" spans="1:8" ht="12.75">
      <c r="A46" s="103" t="s">
        <v>356</v>
      </c>
      <c r="B46" s="104">
        <v>18650</v>
      </c>
      <c r="C46" s="104">
        <v>4807</v>
      </c>
      <c r="D46" s="104">
        <v>4735</v>
      </c>
      <c r="E46" s="104">
        <v>4000</v>
      </c>
      <c r="F46" s="104">
        <v>957</v>
      </c>
      <c r="G46" s="104"/>
      <c r="H46" s="105">
        <f t="shared" si="2"/>
        <v>33149</v>
      </c>
    </row>
    <row r="47" spans="1:8" ht="12.75">
      <c r="A47" s="103" t="s">
        <v>357</v>
      </c>
      <c r="B47" s="104">
        <v>1780</v>
      </c>
      <c r="C47" s="104">
        <v>447</v>
      </c>
      <c r="D47" s="104">
        <v>10</v>
      </c>
      <c r="E47" s="104"/>
      <c r="F47" s="104"/>
      <c r="G47" s="104"/>
      <c r="H47" s="105">
        <f t="shared" si="2"/>
        <v>2237</v>
      </c>
    </row>
    <row r="48" spans="1:8" ht="12.75">
      <c r="A48" s="201" t="s">
        <v>358</v>
      </c>
      <c r="B48" s="109">
        <v>2032</v>
      </c>
      <c r="C48" s="109">
        <v>527</v>
      </c>
      <c r="D48" s="109">
        <v>10</v>
      </c>
      <c r="E48" s="109"/>
      <c r="F48" s="109"/>
      <c r="G48" s="109"/>
      <c r="H48" s="202">
        <f t="shared" si="2"/>
        <v>2569</v>
      </c>
    </row>
    <row r="49" spans="1:8" ht="12.75">
      <c r="A49" s="110" t="s">
        <v>457</v>
      </c>
      <c r="B49" s="114">
        <f>SUM(B41:B48)</f>
        <v>41120</v>
      </c>
      <c r="C49" s="114">
        <f aca="true" t="shared" si="3" ref="C49:H49">SUM(C41:C48)</f>
        <v>10665</v>
      </c>
      <c r="D49" s="114">
        <f t="shared" si="3"/>
        <v>25716</v>
      </c>
      <c r="E49" s="114">
        <f t="shared" si="3"/>
        <v>4000</v>
      </c>
      <c r="F49" s="114">
        <f t="shared" si="3"/>
        <v>1747</v>
      </c>
      <c r="G49" s="114">
        <f t="shared" si="3"/>
        <v>0</v>
      </c>
      <c r="H49" s="114">
        <f t="shared" si="3"/>
        <v>83248</v>
      </c>
    </row>
    <row r="51" spans="1:5" ht="26.25" customHeight="1">
      <c r="A51" s="265" t="s">
        <v>312</v>
      </c>
      <c r="B51" s="265"/>
      <c r="C51" s="265"/>
      <c r="D51" s="265"/>
      <c r="E51" s="265"/>
    </row>
    <row r="53" spans="1:8" ht="51">
      <c r="A53" s="100" t="s">
        <v>340</v>
      </c>
      <c r="B53" s="101" t="s">
        <v>338</v>
      </c>
      <c r="C53" s="101" t="s">
        <v>341</v>
      </c>
      <c r="D53" s="102" t="s">
        <v>337</v>
      </c>
      <c r="E53" s="102" t="s">
        <v>343</v>
      </c>
      <c r="F53" s="102" t="s">
        <v>342</v>
      </c>
      <c r="G53" s="102" t="s">
        <v>344</v>
      </c>
      <c r="H53" s="102" t="s">
        <v>7</v>
      </c>
    </row>
    <row r="54" spans="1:8" ht="12.75">
      <c r="A54" s="108" t="s">
        <v>375</v>
      </c>
      <c r="B54" s="104">
        <v>14048</v>
      </c>
      <c r="C54" s="104">
        <v>3777</v>
      </c>
      <c r="D54" s="104">
        <v>3586</v>
      </c>
      <c r="E54" s="104"/>
      <c r="F54" s="104"/>
      <c r="G54" s="104"/>
      <c r="H54" s="105">
        <f>SUM(B54:G54)</f>
        <v>21411</v>
      </c>
    </row>
    <row r="55" spans="1:8" ht="12.75">
      <c r="A55" s="99"/>
      <c r="B55" s="208"/>
      <c r="C55" s="208"/>
      <c r="D55" s="208"/>
      <c r="E55" s="208"/>
      <c r="F55" s="208"/>
      <c r="G55" s="208"/>
      <c r="H55" s="209"/>
    </row>
    <row r="56" spans="1:8" ht="18.75" customHeight="1">
      <c r="A56" s="261" t="s">
        <v>572</v>
      </c>
      <c r="B56" s="262"/>
      <c r="C56" s="262"/>
      <c r="D56" s="262"/>
      <c r="E56" s="208"/>
      <c r="F56" s="208"/>
      <c r="G56" s="208"/>
      <c r="H56" s="209"/>
    </row>
    <row r="58" spans="1:8" ht="51">
      <c r="A58" s="19"/>
      <c r="B58" s="102" t="s">
        <v>338</v>
      </c>
      <c r="C58" s="102" t="s">
        <v>341</v>
      </c>
      <c r="D58" s="102" t="s">
        <v>337</v>
      </c>
      <c r="E58" s="102" t="s">
        <v>343</v>
      </c>
      <c r="F58" s="102" t="s">
        <v>342</v>
      </c>
      <c r="G58" s="102" t="s">
        <v>344</v>
      </c>
      <c r="H58" s="102" t="s">
        <v>7</v>
      </c>
    </row>
    <row r="59" spans="1:8" ht="12.75">
      <c r="A59" s="120" t="s">
        <v>564</v>
      </c>
      <c r="B59" s="116">
        <f>SUM(B33+B49+B54)</f>
        <v>69670</v>
      </c>
      <c r="C59" s="116">
        <f aca="true" t="shared" si="4" ref="C59:H59">SUM(C33+C49+C54)</f>
        <v>18401</v>
      </c>
      <c r="D59" s="116">
        <f t="shared" si="4"/>
        <v>46830</v>
      </c>
      <c r="E59" s="116">
        <f t="shared" si="4"/>
        <v>18276</v>
      </c>
      <c r="F59" s="116">
        <f t="shared" si="4"/>
        <v>4285</v>
      </c>
      <c r="G59" s="116">
        <f t="shared" si="4"/>
        <v>13555</v>
      </c>
      <c r="H59" s="116">
        <f t="shared" si="4"/>
        <v>171017</v>
      </c>
    </row>
  </sheetData>
  <sheetProtection/>
  <mergeCells count="5">
    <mergeCell ref="A56:D56"/>
    <mergeCell ref="A2:G2"/>
    <mergeCell ref="F1:H1"/>
    <mergeCell ref="A37:F37"/>
    <mergeCell ref="A51:E51"/>
  </mergeCells>
  <printOptions/>
  <pageMargins left="0.75" right="0.75" top="1" bottom="1" header="0.5" footer="0.5"/>
  <pageSetup horizontalDpi="600" verticalDpi="600" orientation="landscape" paperSize="9" scale="82" r:id="rId1"/>
  <rowBreaks count="1" manualBreakCount="1"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9">
      <selection activeCell="C1" sqref="C1"/>
    </sheetView>
  </sheetViews>
  <sheetFormatPr defaultColWidth="9.140625" defaultRowHeight="25.5" customHeight="1"/>
  <cols>
    <col min="2" max="2" width="49.7109375" style="0" customWidth="1"/>
    <col min="3" max="3" width="21.421875" style="0" customWidth="1"/>
  </cols>
  <sheetData>
    <row r="1" ht="25.5" customHeight="1">
      <c r="C1" t="s">
        <v>746</v>
      </c>
    </row>
    <row r="2" spans="2:3" ht="25.5" customHeight="1">
      <c r="B2" s="298" t="s">
        <v>541</v>
      </c>
      <c r="C2" s="274"/>
    </row>
    <row r="3" spans="2:3" ht="25.5" customHeight="1">
      <c r="B3" s="298" t="s">
        <v>469</v>
      </c>
      <c r="C3" s="274"/>
    </row>
    <row r="4" spans="2:3" ht="25.5" customHeight="1">
      <c r="B4" s="137"/>
      <c r="C4" s="2"/>
    </row>
    <row r="5" spans="2:3" ht="25.5" customHeight="1">
      <c r="B5" s="137"/>
      <c r="C5" s="25" t="s">
        <v>47</v>
      </c>
    </row>
    <row r="6" spans="1:3" ht="25.5" customHeight="1">
      <c r="A6" s="82">
        <v>1</v>
      </c>
      <c r="B6" s="82" t="s">
        <v>60</v>
      </c>
      <c r="C6" s="82">
        <f>SUM(C8:C31)</f>
        <v>46855</v>
      </c>
    </row>
    <row r="7" spans="1:2" ht="25.5" customHeight="1">
      <c r="A7" s="26"/>
      <c r="B7" s="26"/>
    </row>
    <row r="8" spans="1:3" ht="25.5" customHeight="1">
      <c r="A8" s="89" t="s">
        <v>378</v>
      </c>
      <c r="B8" s="19" t="s">
        <v>62</v>
      </c>
      <c r="C8" s="19">
        <v>5953</v>
      </c>
    </row>
    <row r="9" spans="1:3" ht="25.5" customHeight="1">
      <c r="A9" s="89" t="s">
        <v>379</v>
      </c>
      <c r="B9" s="19" t="s">
        <v>64</v>
      </c>
      <c r="C9" s="19">
        <v>2507</v>
      </c>
    </row>
    <row r="10" spans="1:3" ht="25.5" customHeight="1">
      <c r="A10" s="89" t="s">
        <v>408</v>
      </c>
      <c r="B10" s="19" t="s">
        <v>66</v>
      </c>
      <c r="C10" s="19">
        <v>2977</v>
      </c>
    </row>
    <row r="11" spans="1:3" ht="25.5" customHeight="1">
      <c r="A11" s="89" t="s">
        <v>470</v>
      </c>
      <c r="B11" s="19" t="s">
        <v>68</v>
      </c>
      <c r="C11" s="19">
        <v>1253</v>
      </c>
    </row>
    <row r="12" spans="1:3" ht="25.5" customHeight="1">
      <c r="A12" s="89" t="s">
        <v>471</v>
      </c>
      <c r="B12" s="19" t="s">
        <v>70</v>
      </c>
      <c r="C12" s="19">
        <v>1880</v>
      </c>
    </row>
    <row r="13" spans="1:3" ht="25.5" customHeight="1">
      <c r="A13" s="89" t="s">
        <v>472</v>
      </c>
      <c r="B13" s="19" t="s">
        <v>72</v>
      </c>
      <c r="C13" s="19">
        <v>4073</v>
      </c>
    </row>
    <row r="14" spans="1:3" ht="25.5" customHeight="1">
      <c r="A14" s="89" t="s">
        <v>473</v>
      </c>
      <c r="B14" s="19" t="s">
        <v>74</v>
      </c>
      <c r="C14" s="19">
        <v>5013</v>
      </c>
    </row>
    <row r="15" spans="1:3" ht="25.5" customHeight="1">
      <c r="A15" s="89" t="s">
        <v>474</v>
      </c>
      <c r="B15" s="19" t="s">
        <v>76</v>
      </c>
      <c r="C15" s="19">
        <v>1410</v>
      </c>
    </row>
    <row r="16" spans="1:3" ht="25.5" customHeight="1">
      <c r="A16" s="89" t="s">
        <v>475</v>
      </c>
      <c r="B16" s="19" t="s">
        <v>78</v>
      </c>
      <c r="C16" s="19">
        <v>940</v>
      </c>
    </row>
    <row r="17" spans="1:3" ht="25.5" customHeight="1">
      <c r="A17" s="89" t="s">
        <v>476</v>
      </c>
      <c r="B17" s="19" t="s">
        <v>80</v>
      </c>
      <c r="C17" s="19">
        <v>705</v>
      </c>
    </row>
    <row r="18" spans="1:3" ht="25.5" customHeight="1">
      <c r="A18" s="89" t="s">
        <v>477</v>
      </c>
      <c r="B18" s="19" t="s">
        <v>82</v>
      </c>
      <c r="C18" s="19">
        <v>2193</v>
      </c>
    </row>
    <row r="19" spans="1:3" ht="25.5" customHeight="1">
      <c r="A19" s="89" t="s">
        <v>478</v>
      </c>
      <c r="B19" s="19" t="s">
        <v>84</v>
      </c>
      <c r="C19" s="19">
        <v>2272</v>
      </c>
    </row>
    <row r="20" spans="1:3" ht="25.5" customHeight="1">
      <c r="A20" s="89" t="s">
        <v>479</v>
      </c>
      <c r="B20" s="19" t="s">
        <v>144</v>
      </c>
      <c r="C20" s="19">
        <v>1880</v>
      </c>
    </row>
    <row r="21" spans="1:3" ht="25.5" customHeight="1">
      <c r="A21" s="89" t="s">
        <v>480</v>
      </c>
      <c r="B21" s="19" t="s">
        <v>87</v>
      </c>
      <c r="C21" s="19">
        <v>-149</v>
      </c>
    </row>
    <row r="22" spans="1:3" ht="25.5" customHeight="1">
      <c r="A22" s="89" t="s">
        <v>481</v>
      </c>
      <c r="B22" s="19" t="s">
        <v>89</v>
      </c>
      <c r="C22" s="19">
        <v>597</v>
      </c>
    </row>
    <row r="23" spans="1:3" ht="25.5" customHeight="1">
      <c r="A23" s="89" t="s">
        <v>482</v>
      </c>
      <c r="B23" s="19" t="s">
        <v>91</v>
      </c>
      <c r="C23" s="19">
        <v>239</v>
      </c>
    </row>
    <row r="24" spans="1:3" ht="25.5" customHeight="1">
      <c r="A24" s="89" t="s">
        <v>483</v>
      </c>
      <c r="B24" s="19" t="s">
        <v>93</v>
      </c>
      <c r="C24" s="19">
        <v>941</v>
      </c>
    </row>
    <row r="25" spans="1:3" ht="25.5" customHeight="1">
      <c r="A25" s="89" t="s">
        <v>484</v>
      </c>
      <c r="B25" s="19" t="s">
        <v>95</v>
      </c>
      <c r="C25" s="19">
        <v>314</v>
      </c>
    </row>
    <row r="26" spans="1:3" ht="25.5" customHeight="1">
      <c r="A26" s="89" t="s">
        <v>485</v>
      </c>
      <c r="B26" s="19" t="s">
        <v>432</v>
      </c>
      <c r="C26" s="19">
        <v>254</v>
      </c>
    </row>
    <row r="27" spans="1:3" ht="25.5" customHeight="1">
      <c r="A27" s="89" t="s">
        <v>486</v>
      </c>
      <c r="B27" s="19" t="s">
        <v>145</v>
      </c>
      <c r="C27" s="19">
        <v>3445</v>
      </c>
    </row>
    <row r="28" spans="1:3" ht="25.5" customHeight="1">
      <c r="A28" s="89" t="s">
        <v>487</v>
      </c>
      <c r="B28" s="19" t="s">
        <v>433</v>
      </c>
      <c r="C28" s="19">
        <v>6800</v>
      </c>
    </row>
    <row r="29" spans="1:3" ht="25.5" customHeight="1">
      <c r="A29" s="89" t="s">
        <v>488</v>
      </c>
      <c r="B29" s="19" t="s">
        <v>434</v>
      </c>
      <c r="C29" s="19">
        <v>1056</v>
      </c>
    </row>
    <row r="30" spans="1:3" ht="25.5" customHeight="1">
      <c r="A30" s="89" t="s">
        <v>489</v>
      </c>
      <c r="B30" s="19" t="s">
        <v>435</v>
      </c>
      <c r="C30" s="19">
        <v>208</v>
      </c>
    </row>
    <row r="31" spans="1:3" ht="25.5" customHeight="1">
      <c r="A31" s="89" t="s">
        <v>490</v>
      </c>
      <c r="B31" s="19" t="s">
        <v>436</v>
      </c>
      <c r="C31" s="19">
        <v>94</v>
      </c>
    </row>
    <row r="32" spans="1:3" ht="25.5" customHeight="1">
      <c r="A32" s="145" t="s">
        <v>49</v>
      </c>
      <c r="B32" s="80" t="s">
        <v>110</v>
      </c>
      <c r="C32" s="87">
        <v>4050</v>
      </c>
    </row>
    <row r="33" spans="1:3" ht="25.5" customHeight="1">
      <c r="A33" s="143" t="s">
        <v>142</v>
      </c>
      <c r="B33" s="87" t="s">
        <v>147</v>
      </c>
      <c r="C33" s="87">
        <v>960</v>
      </c>
    </row>
    <row r="34" spans="1:3" ht="25.5" customHeight="1">
      <c r="A34" s="143" t="s">
        <v>494</v>
      </c>
      <c r="B34" s="80" t="s">
        <v>126</v>
      </c>
      <c r="C34" s="87">
        <v>10956</v>
      </c>
    </row>
    <row r="35" spans="1:3" ht="25.5" customHeight="1">
      <c r="A35" s="83" t="s">
        <v>380</v>
      </c>
      <c r="B35" s="92" t="s">
        <v>491</v>
      </c>
      <c r="C35" s="82">
        <f>SUM(C32:C34)</f>
        <v>15966</v>
      </c>
    </row>
    <row r="36" spans="1:3" ht="25.5" customHeight="1">
      <c r="A36" s="83" t="s">
        <v>52</v>
      </c>
      <c r="B36" s="87" t="s">
        <v>452</v>
      </c>
      <c r="C36" s="87">
        <v>4000</v>
      </c>
    </row>
    <row r="37" spans="1:3" ht="25.5" customHeight="1">
      <c r="A37" s="144" t="s">
        <v>381</v>
      </c>
      <c r="B37" s="82" t="s">
        <v>492</v>
      </c>
      <c r="C37" s="82">
        <f>SUM(C36:C36)</f>
        <v>4000</v>
      </c>
    </row>
    <row r="38" spans="1:3" ht="25.5" customHeight="1">
      <c r="A38" s="144" t="s">
        <v>382</v>
      </c>
      <c r="B38" s="82" t="s">
        <v>543</v>
      </c>
      <c r="C38" s="82">
        <v>1346</v>
      </c>
    </row>
    <row r="39" spans="1:3" ht="25.5" customHeight="1">
      <c r="A39" s="82">
        <v>5</v>
      </c>
      <c r="B39" s="82" t="s">
        <v>498</v>
      </c>
      <c r="C39" s="146">
        <v>15081</v>
      </c>
    </row>
    <row r="40" spans="1:3" ht="25.5" customHeight="1">
      <c r="A40" s="19"/>
      <c r="B40" s="82" t="s">
        <v>493</v>
      </c>
      <c r="C40" s="82">
        <f>SUM(C6+C35+C37+C39+C38)</f>
        <v>83248</v>
      </c>
    </row>
  </sheetData>
  <sheetProtection/>
  <mergeCells count="2">
    <mergeCell ref="B2:C2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H19" sqref="H19"/>
    </sheetView>
  </sheetViews>
  <sheetFormatPr defaultColWidth="9.140625" defaultRowHeight="12.75"/>
  <cols>
    <col min="1" max="1" width="36.00390625" style="0" customWidth="1"/>
  </cols>
  <sheetData>
    <row r="1" spans="1:4" ht="12.75">
      <c r="A1" s="2" t="s">
        <v>422</v>
      </c>
      <c r="B1" s="2"/>
      <c r="C1" s="2"/>
      <c r="D1" s="2"/>
    </row>
    <row r="2" spans="1:4" ht="12.75">
      <c r="A2" s="299" t="s">
        <v>574</v>
      </c>
      <c r="B2" s="299"/>
      <c r="C2" s="299"/>
      <c r="D2" s="299"/>
    </row>
    <row r="4" spans="1:4" ht="12.75">
      <c r="A4" s="133" t="s">
        <v>390</v>
      </c>
      <c r="B4" s="133"/>
      <c r="C4" s="133"/>
      <c r="D4" s="133"/>
    </row>
    <row r="6" spans="1:5" ht="12.75">
      <c r="A6" s="18" t="s">
        <v>2</v>
      </c>
      <c r="B6" s="134">
        <v>2012</v>
      </c>
      <c r="C6" s="18" t="s">
        <v>600</v>
      </c>
      <c r="D6" s="18" t="s">
        <v>601</v>
      </c>
      <c r="E6" s="18" t="s">
        <v>602</v>
      </c>
    </row>
    <row r="7" spans="1:5" ht="12.75">
      <c r="A7" s="19" t="s">
        <v>388</v>
      </c>
      <c r="B7" s="116">
        <v>5608</v>
      </c>
      <c r="C7" s="19">
        <v>1558</v>
      </c>
      <c r="D7" s="19">
        <v>4050</v>
      </c>
      <c r="E7" s="19"/>
    </row>
    <row r="8" spans="1:5" ht="12.75">
      <c r="A8" s="19" t="s">
        <v>391</v>
      </c>
      <c r="B8" s="116">
        <v>10940</v>
      </c>
      <c r="C8" s="19">
        <v>9980</v>
      </c>
      <c r="D8" s="19">
        <v>960</v>
      </c>
      <c r="E8" s="19"/>
    </row>
    <row r="9" spans="1:5" ht="12.75">
      <c r="A9" s="19" t="s">
        <v>392</v>
      </c>
      <c r="B9" s="116">
        <v>90844</v>
      </c>
      <c r="C9" s="19">
        <v>40947</v>
      </c>
      <c r="D9" s="19">
        <v>46855</v>
      </c>
      <c r="E9" s="19">
        <v>3042</v>
      </c>
    </row>
    <row r="10" spans="1:5" ht="12.75">
      <c r="A10" s="19" t="s">
        <v>393</v>
      </c>
      <c r="B10" s="116">
        <v>18127</v>
      </c>
      <c r="C10" s="19">
        <v>5334</v>
      </c>
      <c r="D10" s="19">
        <v>10956</v>
      </c>
      <c r="E10" s="19">
        <v>1837</v>
      </c>
    </row>
    <row r="11" spans="1:5" ht="12.75">
      <c r="A11" s="120" t="s">
        <v>565</v>
      </c>
      <c r="B11" s="116">
        <v>3846</v>
      </c>
      <c r="C11" s="19">
        <v>2500</v>
      </c>
      <c r="D11" s="19">
        <v>1346</v>
      </c>
      <c r="E11" s="19"/>
    </row>
    <row r="12" spans="1:5" ht="12.75">
      <c r="A12" s="19" t="s">
        <v>752</v>
      </c>
      <c r="B12" s="116">
        <v>23376</v>
      </c>
      <c r="C12" s="19"/>
      <c r="D12" s="19"/>
      <c r="E12" s="19"/>
    </row>
    <row r="13" spans="1:5" ht="12.75">
      <c r="A13" s="19" t="s">
        <v>603</v>
      </c>
      <c r="B13" s="116"/>
      <c r="C13" s="19">
        <v>-8237</v>
      </c>
      <c r="D13" s="19">
        <v>15081</v>
      </c>
      <c r="E13" s="19">
        <v>16532</v>
      </c>
    </row>
    <row r="14" spans="1:5" ht="12.75">
      <c r="A14" s="18" t="s">
        <v>394</v>
      </c>
      <c r="B14" s="114">
        <f>SUM(B7:B12)</f>
        <v>152741</v>
      </c>
      <c r="C14" s="114">
        <f>SUM(C7:C13)</f>
        <v>52082</v>
      </c>
      <c r="D14" s="114">
        <f>SUM(D7:D13)</f>
        <v>79248</v>
      </c>
      <c r="E14" s="114">
        <f>SUM(E7:E13)</f>
        <v>21411</v>
      </c>
    </row>
    <row r="15" spans="1:5" ht="12.75">
      <c r="A15" s="19" t="s">
        <v>384</v>
      </c>
      <c r="B15" s="116">
        <v>69670</v>
      </c>
      <c r="C15" s="19">
        <v>14502</v>
      </c>
      <c r="D15" s="19">
        <v>41120</v>
      </c>
      <c r="E15" s="19">
        <v>14048</v>
      </c>
    </row>
    <row r="16" spans="1:5" ht="12.75">
      <c r="A16" s="19" t="s">
        <v>395</v>
      </c>
      <c r="B16" s="116">
        <v>18401</v>
      </c>
      <c r="C16" s="19">
        <v>3959</v>
      </c>
      <c r="D16" s="19">
        <v>10665</v>
      </c>
      <c r="E16" s="19">
        <v>3777</v>
      </c>
    </row>
    <row r="17" spans="1:5" ht="12.75">
      <c r="A17" s="19" t="s">
        <v>337</v>
      </c>
      <c r="B17" s="116">
        <v>46830</v>
      </c>
      <c r="C17" s="19">
        <v>17528</v>
      </c>
      <c r="D17" s="19">
        <v>25716</v>
      </c>
      <c r="E17" s="19">
        <v>3586</v>
      </c>
    </row>
    <row r="18" spans="1:5" ht="12.75">
      <c r="A18" s="19" t="s">
        <v>396</v>
      </c>
      <c r="B18" s="116">
        <v>4285</v>
      </c>
      <c r="C18" s="19">
        <v>2538</v>
      </c>
      <c r="D18" s="19">
        <v>1747</v>
      </c>
      <c r="E18" s="19"/>
    </row>
    <row r="19" spans="1:5" ht="12.75">
      <c r="A19" s="19" t="s">
        <v>397</v>
      </c>
      <c r="B19" s="116">
        <v>13555</v>
      </c>
      <c r="C19" s="19">
        <v>13555</v>
      </c>
      <c r="D19" s="19"/>
      <c r="E19" s="19"/>
    </row>
    <row r="20" spans="1:5" ht="12.75">
      <c r="A20" s="18" t="s">
        <v>398</v>
      </c>
      <c r="B20" s="114">
        <f>SUM(B15:B19)</f>
        <v>152741</v>
      </c>
      <c r="C20" s="114">
        <f>SUM(C15:C19)</f>
        <v>52082</v>
      </c>
      <c r="D20" s="18">
        <f>SUM(D15:D19)</f>
        <v>79248</v>
      </c>
      <c r="E20" s="18">
        <f>SUM(E15:E19)</f>
        <v>21411</v>
      </c>
    </row>
    <row r="21" spans="1:2" ht="12.75">
      <c r="A21" s="76"/>
      <c r="B21" s="76"/>
    </row>
    <row r="22" spans="1:2" ht="12.75">
      <c r="A22" s="300" t="s">
        <v>399</v>
      </c>
      <c r="B22" s="300"/>
    </row>
    <row r="23" spans="1:2" ht="12.75">
      <c r="A23" s="135"/>
      <c r="B23" s="135"/>
    </row>
    <row r="24" spans="1:5" ht="12.75">
      <c r="A24" s="18" t="s">
        <v>2</v>
      </c>
      <c r="B24" s="134">
        <v>2012</v>
      </c>
      <c r="C24" s="18" t="s">
        <v>600</v>
      </c>
      <c r="D24" s="18" t="s">
        <v>601</v>
      </c>
      <c r="E24" s="18" t="s">
        <v>602</v>
      </c>
    </row>
    <row r="25" spans="1:5" ht="12.75">
      <c r="A25" s="19" t="s">
        <v>423</v>
      </c>
      <c r="B25" s="19">
        <v>210</v>
      </c>
      <c r="C25" s="19">
        <v>210</v>
      </c>
      <c r="D25" s="19"/>
      <c r="E25" s="19"/>
    </row>
    <row r="26" spans="1:5" ht="12.75">
      <c r="A26" s="19" t="s">
        <v>400</v>
      </c>
      <c r="B26" s="116">
        <v>14531</v>
      </c>
      <c r="C26" s="19">
        <v>10531</v>
      </c>
      <c r="D26" s="19">
        <v>4000</v>
      </c>
      <c r="E26" s="19"/>
    </row>
    <row r="27" spans="1:5" ht="12.75">
      <c r="A27" s="19" t="s">
        <v>447</v>
      </c>
      <c r="B27" s="116">
        <v>3535</v>
      </c>
      <c r="C27" s="19">
        <v>3535</v>
      </c>
      <c r="D27" s="19"/>
      <c r="E27" s="19"/>
    </row>
    <row r="28" spans="1:5" ht="40.5" customHeight="1">
      <c r="A28" s="113" t="s">
        <v>401</v>
      </c>
      <c r="B28" s="136">
        <f>SUM(B25:B27)</f>
        <v>18276</v>
      </c>
      <c r="C28" s="136">
        <f>SUM(C25:C27)</f>
        <v>14276</v>
      </c>
      <c r="D28" s="136">
        <f>SUM(D25:D27)</f>
        <v>4000</v>
      </c>
      <c r="E28" s="136">
        <f>SUM(E25:E27)</f>
        <v>0</v>
      </c>
    </row>
    <row r="29" spans="1:5" ht="12.75">
      <c r="A29" s="19" t="s">
        <v>385</v>
      </c>
      <c r="B29" s="116">
        <v>18276</v>
      </c>
      <c r="C29" s="19">
        <v>14276</v>
      </c>
      <c r="D29" s="19">
        <v>4000</v>
      </c>
      <c r="E29" s="19"/>
    </row>
    <row r="30" spans="1:5" ht="12.75">
      <c r="A30" s="18" t="s">
        <v>180</v>
      </c>
      <c r="B30" s="114">
        <f>SUM(B29)</f>
        <v>18276</v>
      </c>
      <c r="C30" s="114">
        <f>SUM(C29)</f>
        <v>14276</v>
      </c>
      <c r="D30" s="114">
        <f>SUM(D29)</f>
        <v>4000</v>
      </c>
      <c r="E30" s="19"/>
    </row>
    <row r="31" spans="1:5" ht="12.75">
      <c r="A31" s="18" t="s">
        <v>402</v>
      </c>
      <c r="B31" s="114">
        <f>SUM(B14+B28)</f>
        <v>171017</v>
      </c>
      <c r="C31" s="114">
        <f>SUM(C14+C28)</f>
        <v>66358</v>
      </c>
      <c r="D31" s="114">
        <f>SUM(D14+D28)</f>
        <v>83248</v>
      </c>
      <c r="E31" s="114">
        <f>SUM(E14+E28)</f>
        <v>21411</v>
      </c>
    </row>
    <row r="32" spans="1:5" ht="12.75">
      <c r="A32" s="18" t="s">
        <v>403</v>
      </c>
      <c r="B32" s="114">
        <f>SUM(B20+B30)</f>
        <v>171017</v>
      </c>
      <c r="C32" s="114">
        <f>SUM(C20+C30)</f>
        <v>66358</v>
      </c>
      <c r="D32" s="114">
        <f>SUM(D20+D30)</f>
        <v>83248</v>
      </c>
      <c r="E32" s="114">
        <f>SUM(E20+E30)</f>
        <v>21411</v>
      </c>
    </row>
  </sheetData>
  <sheetProtection/>
  <mergeCells count="2">
    <mergeCell ref="A2:D2"/>
    <mergeCell ref="A22:B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4">
      <selection activeCell="B33" sqref="B33"/>
    </sheetView>
  </sheetViews>
  <sheetFormatPr defaultColWidth="9.140625" defaultRowHeight="12.75"/>
  <cols>
    <col min="2" max="2" width="27.421875" style="0" customWidth="1"/>
  </cols>
  <sheetData>
    <row r="1" ht="12.75">
      <c r="A1" t="s">
        <v>571</v>
      </c>
    </row>
    <row r="3" spans="1:5" ht="27" customHeight="1">
      <c r="A3" s="299" t="s">
        <v>570</v>
      </c>
      <c r="B3" s="299"/>
      <c r="C3" s="299"/>
      <c r="D3" s="299"/>
      <c r="E3" s="299"/>
    </row>
    <row r="4" spans="1:5" ht="12.75">
      <c r="A4" s="275" t="s">
        <v>404</v>
      </c>
      <c r="B4" s="275"/>
      <c r="C4" s="275"/>
      <c r="D4" s="275"/>
      <c r="E4" s="275"/>
    </row>
    <row r="6" spans="1:5" ht="12.75">
      <c r="A6" s="111" t="s">
        <v>389</v>
      </c>
      <c r="B6" s="111" t="s">
        <v>2</v>
      </c>
      <c r="C6" s="112" t="s">
        <v>450</v>
      </c>
      <c r="D6" s="76"/>
      <c r="E6" s="76"/>
    </row>
    <row r="7" spans="1:5" ht="25.5">
      <c r="A7" s="18">
        <v>1</v>
      </c>
      <c r="B7" s="113" t="s">
        <v>405</v>
      </c>
      <c r="C7" s="114">
        <f>SUM(C8:C10)</f>
        <v>16548</v>
      </c>
      <c r="D7" s="76"/>
      <c r="E7" s="76"/>
    </row>
    <row r="8" spans="1:5" ht="12.75">
      <c r="A8" s="115" t="s">
        <v>378</v>
      </c>
      <c r="B8" s="19" t="s">
        <v>406</v>
      </c>
      <c r="C8" s="116">
        <v>465</v>
      </c>
      <c r="D8" s="76"/>
      <c r="E8" s="76"/>
    </row>
    <row r="9" spans="1:5" ht="12.75">
      <c r="A9" s="115" t="s">
        <v>379</v>
      </c>
      <c r="B9" s="19" t="s">
        <v>407</v>
      </c>
      <c r="C9" s="116">
        <v>5143</v>
      </c>
      <c r="D9" s="76"/>
      <c r="E9" s="76"/>
    </row>
    <row r="10" spans="1:5" ht="12.75">
      <c r="A10" s="115" t="s">
        <v>408</v>
      </c>
      <c r="B10" s="117" t="s">
        <v>409</v>
      </c>
      <c r="C10" s="205">
        <f>SUM(C11:C14)</f>
        <v>10940</v>
      </c>
      <c r="D10" s="76"/>
      <c r="E10" s="76"/>
    </row>
    <row r="11" spans="1:5" ht="12.75">
      <c r="A11" s="115" t="s">
        <v>410</v>
      </c>
      <c r="B11" s="19" t="s">
        <v>387</v>
      </c>
      <c r="C11" s="116">
        <v>4260</v>
      </c>
      <c r="D11" s="76"/>
      <c r="E11" s="76"/>
    </row>
    <row r="12" spans="1:5" ht="12.75">
      <c r="A12" s="115" t="s">
        <v>411</v>
      </c>
      <c r="B12" s="19" t="s">
        <v>120</v>
      </c>
      <c r="C12" s="116">
        <v>3100</v>
      </c>
      <c r="D12" s="76"/>
      <c r="E12" s="76"/>
    </row>
    <row r="13" spans="1:5" ht="12.75">
      <c r="A13" s="115" t="s">
        <v>412</v>
      </c>
      <c r="B13" s="19" t="s">
        <v>122</v>
      </c>
      <c r="C13" s="116">
        <v>2500</v>
      </c>
      <c r="D13" s="76"/>
      <c r="E13" s="76"/>
    </row>
    <row r="14" spans="1:5" ht="12.75">
      <c r="A14" s="115" t="s">
        <v>448</v>
      </c>
      <c r="B14" s="19" t="s">
        <v>449</v>
      </c>
      <c r="C14" s="116">
        <v>1080</v>
      </c>
      <c r="D14" s="76"/>
      <c r="E14" s="76"/>
    </row>
    <row r="15" spans="1:5" ht="12.75">
      <c r="A15" s="118" t="s">
        <v>380</v>
      </c>
      <c r="B15" s="18" t="s">
        <v>413</v>
      </c>
      <c r="C15" s="114">
        <f>SUM(C16:C18)</f>
        <v>90844</v>
      </c>
      <c r="D15" s="76"/>
      <c r="E15" s="76"/>
    </row>
    <row r="16" spans="1:5" ht="12.75">
      <c r="A16" s="115" t="s">
        <v>49</v>
      </c>
      <c r="B16" s="19" t="s">
        <v>414</v>
      </c>
      <c r="C16" s="116">
        <v>57929</v>
      </c>
      <c r="D16" s="76"/>
      <c r="E16" s="76"/>
    </row>
    <row r="17" spans="1:5" ht="12.75">
      <c r="A17" s="115" t="s">
        <v>142</v>
      </c>
      <c r="B17" s="19" t="s">
        <v>415</v>
      </c>
      <c r="C17" s="116">
        <v>10045</v>
      </c>
      <c r="D17" s="76"/>
      <c r="E17" s="76"/>
    </row>
    <row r="18" spans="1:5" ht="12.75">
      <c r="A18" s="115" t="s">
        <v>142</v>
      </c>
      <c r="B18" s="19" t="s">
        <v>51</v>
      </c>
      <c r="C18" s="116">
        <v>22870</v>
      </c>
      <c r="D18" s="76"/>
      <c r="E18" s="76"/>
    </row>
    <row r="19" spans="1:5" ht="12.75">
      <c r="A19" s="118" t="s">
        <v>381</v>
      </c>
      <c r="B19" s="18" t="s">
        <v>417</v>
      </c>
      <c r="C19" s="114">
        <f>SUM(C20:C23)</f>
        <v>18127</v>
      </c>
      <c r="D19" s="76"/>
      <c r="E19" s="76"/>
    </row>
    <row r="20" spans="1:5" ht="12.75">
      <c r="A20" s="115" t="s">
        <v>52</v>
      </c>
      <c r="B20" s="19" t="s">
        <v>418</v>
      </c>
      <c r="C20" s="116">
        <v>1837</v>
      </c>
      <c r="D20" s="76"/>
      <c r="E20" s="76"/>
    </row>
    <row r="21" spans="1:5" ht="12.75">
      <c r="A21" s="115" t="s">
        <v>54</v>
      </c>
      <c r="B21" s="19" t="s">
        <v>419</v>
      </c>
      <c r="C21" s="116">
        <v>10956</v>
      </c>
      <c r="D21" s="76"/>
      <c r="E21" s="76"/>
    </row>
    <row r="22" spans="1:5" ht="12.75">
      <c r="A22" s="115" t="s">
        <v>416</v>
      </c>
      <c r="B22" s="19" t="s">
        <v>420</v>
      </c>
      <c r="C22" s="116">
        <v>440</v>
      </c>
      <c r="D22" s="76"/>
      <c r="E22" s="76"/>
    </row>
    <row r="23" spans="1:5" ht="12.75">
      <c r="A23" s="119" t="s">
        <v>430</v>
      </c>
      <c r="B23" s="120" t="s">
        <v>424</v>
      </c>
      <c r="C23" s="121">
        <v>4894</v>
      </c>
      <c r="D23" s="76"/>
      <c r="E23" s="76"/>
    </row>
    <row r="24" spans="1:5" ht="12.75">
      <c r="A24" s="119"/>
      <c r="B24" s="120" t="s">
        <v>569</v>
      </c>
      <c r="C24" s="114">
        <v>1346</v>
      </c>
      <c r="D24" s="76"/>
      <c r="E24" s="76"/>
    </row>
    <row r="25" spans="1:5" ht="12.75">
      <c r="A25" s="119"/>
      <c r="B25" s="120" t="s">
        <v>568</v>
      </c>
      <c r="C25" s="114">
        <v>2500</v>
      </c>
      <c r="D25" s="76"/>
      <c r="E25" s="76"/>
    </row>
    <row r="26" spans="1:5" ht="12.75">
      <c r="A26" s="118" t="s">
        <v>382</v>
      </c>
      <c r="B26" s="18" t="s">
        <v>132</v>
      </c>
      <c r="C26" s="114">
        <f>SUM(C27:C32)</f>
        <v>18276</v>
      </c>
      <c r="D26" s="76"/>
      <c r="E26" s="76"/>
    </row>
    <row r="27" spans="1:5" ht="12.75">
      <c r="A27" s="119" t="s">
        <v>425</v>
      </c>
      <c r="B27" s="120" t="s">
        <v>4</v>
      </c>
      <c r="C27" s="121">
        <v>80</v>
      </c>
      <c r="D27" s="76"/>
      <c r="E27" s="76"/>
    </row>
    <row r="28" spans="1:5" ht="12.75">
      <c r="A28" s="119" t="s">
        <v>426</v>
      </c>
      <c r="B28" s="120" t="s">
        <v>427</v>
      </c>
      <c r="C28" s="121">
        <v>10000</v>
      </c>
      <c r="D28" s="76"/>
      <c r="E28" s="76"/>
    </row>
    <row r="29" spans="1:5" ht="12.75">
      <c r="A29" s="119" t="s">
        <v>428</v>
      </c>
      <c r="B29" s="120" t="s">
        <v>429</v>
      </c>
      <c r="C29" s="121">
        <v>130</v>
      </c>
      <c r="D29" s="76"/>
      <c r="E29" s="76"/>
    </row>
    <row r="30" spans="1:5" ht="12.75">
      <c r="A30" s="119" t="s">
        <v>431</v>
      </c>
      <c r="B30" s="206" t="s">
        <v>453</v>
      </c>
      <c r="C30" s="121">
        <v>4000</v>
      </c>
      <c r="D30" s="76"/>
      <c r="E30" s="76"/>
    </row>
    <row r="31" spans="1:5" ht="12.75">
      <c r="A31" s="119" t="s">
        <v>454</v>
      </c>
      <c r="B31" s="206" t="s">
        <v>540</v>
      </c>
      <c r="C31" s="121">
        <v>531</v>
      </c>
      <c r="D31" s="76"/>
      <c r="E31" s="76"/>
    </row>
    <row r="32" spans="1:5" ht="15.75" customHeight="1">
      <c r="A32" s="115" t="s">
        <v>431</v>
      </c>
      <c r="B32" s="207" t="s">
        <v>447</v>
      </c>
      <c r="C32" s="116">
        <v>3535</v>
      </c>
      <c r="D32" s="76"/>
      <c r="E32" s="76"/>
    </row>
    <row r="33" spans="1:5" ht="12.75">
      <c r="A33" s="118" t="s">
        <v>383</v>
      </c>
      <c r="B33" s="18" t="s">
        <v>752</v>
      </c>
      <c r="C33" s="114">
        <v>23376</v>
      </c>
      <c r="D33" s="76"/>
      <c r="E33" s="76"/>
    </row>
    <row r="34" spans="1:5" ht="12.75">
      <c r="A34" s="118"/>
      <c r="B34" s="18" t="s">
        <v>421</v>
      </c>
      <c r="C34" s="114">
        <f>SUM(C7+C15+C19+C26+C33+C24+C25)</f>
        <v>171017</v>
      </c>
      <c r="D34" s="76"/>
      <c r="E34" s="76"/>
    </row>
    <row r="35" spans="1:5" ht="12.75">
      <c r="A35" s="76"/>
      <c r="B35" s="76"/>
      <c r="C35" s="76"/>
      <c r="D35" s="76"/>
      <c r="E35" s="76"/>
    </row>
  </sheetData>
  <sheetProtection/>
  <mergeCells count="2"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" sqref="B1"/>
    </sheetView>
  </sheetViews>
  <sheetFormatPr defaultColWidth="22.421875" defaultRowHeight="27" customHeight="1"/>
  <cols>
    <col min="1" max="1" width="61.7109375" style="0" customWidth="1"/>
    <col min="2" max="2" width="20.140625" style="0" customWidth="1"/>
    <col min="3" max="16384" width="55.28125" style="0" customWidth="1"/>
  </cols>
  <sheetData>
    <row r="1" ht="27" customHeight="1">
      <c r="B1" t="s">
        <v>750</v>
      </c>
    </row>
    <row r="3" spans="1:2" ht="27" customHeight="1">
      <c r="A3" s="284" t="s">
        <v>272</v>
      </c>
      <c r="B3" s="284"/>
    </row>
    <row r="4" spans="1:2" ht="27" customHeight="1">
      <c r="A4" s="30"/>
      <c r="B4" s="31"/>
    </row>
    <row r="5" spans="1:2" ht="27" customHeight="1">
      <c r="A5" s="281" t="s">
        <v>2</v>
      </c>
      <c r="B5" s="283" t="s">
        <v>152</v>
      </c>
    </row>
    <row r="6" spans="1:2" ht="27" customHeight="1">
      <c r="A6" s="282"/>
      <c r="B6" s="283"/>
    </row>
    <row r="7" spans="1:2" ht="27" customHeight="1">
      <c r="A7" s="282"/>
      <c r="B7" s="283"/>
    </row>
    <row r="8" spans="1:2" ht="27" customHeight="1">
      <c r="A8" s="122" t="s">
        <v>190</v>
      </c>
      <c r="B8" s="33">
        <v>1296</v>
      </c>
    </row>
    <row r="9" spans="1:2" ht="27" customHeight="1">
      <c r="A9" s="122" t="s">
        <v>462</v>
      </c>
      <c r="B9" s="33"/>
    </row>
    <row r="10" spans="1:2" ht="27" customHeight="1">
      <c r="A10" s="122" t="s">
        <v>273</v>
      </c>
      <c r="B10" s="33">
        <v>50</v>
      </c>
    </row>
    <row r="11" spans="1:2" ht="27" customHeight="1">
      <c r="A11" s="123" t="s">
        <v>157</v>
      </c>
      <c r="B11" s="35">
        <f>SUM(B8:B10)</f>
        <v>1346</v>
      </c>
    </row>
    <row r="12" spans="1:2" ht="27" customHeight="1">
      <c r="A12" s="122" t="s">
        <v>463</v>
      </c>
      <c r="B12" s="33">
        <v>350</v>
      </c>
    </row>
    <row r="13" spans="1:2" ht="27" customHeight="1">
      <c r="A13" s="123" t="s">
        <v>206</v>
      </c>
      <c r="B13" s="35">
        <f>SUM(B12:B12)</f>
        <v>350</v>
      </c>
    </row>
    <row r="14" spans="1:2" ht="27" customHeight="1">
      <c r="A14" s="122" t="s">
        <v>193</v>
      </c>
      <c r="B14" s="33">
        <v>10</v>
      </c>
    </row>
    <row r="15" spans="1:2" ht="27" customHeight="1">
      <c r="A15" s="122" t="s">
        <v>172</v>
      </c>
      <c r="B15" s="33">
        <v>150</v>
      </c>
    </row>
    <row r="16" spans="1:2" ht="27" customHeight="1">
      <c r="A16" s="123" t="s">
        <v>217</v>
      </c>
      <c r="B16" s="35">
        <f>SUM(B14:B15)</f>
        <v>160</v>
      </c>
    </row>
    <row r="17" spans="1:2" ht="27" customHeight="1">
      <c r="A17" s="123" t="s">
        <v>181</v>
      </c>
      <c r="B17" s="35">
        <f>SUM(B16,(B13),(B11))</f>
        <v>1856</v>
      </c>
    </row>
  </sheetData>
  <sheetProtection/>
  <mergeCells count="3">
    <mergeCell ref="A3:B3"/>
    <mergeCell ref="A5:A7"/>
    <mergeCell ref="B5:B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privát</dc:creator>
  <cp:keywords/>
  <dc:description/>
  <cp:lastModifiedBy>Körjegyzőség Sümegcsehi</cp:lastModifiedBy>
  <cp:lastPrinted>2012-02-06T07:54:38Z</cp:lastPrinted>
  <dcterms:created xsi:type="dcterms:W3CDTF">2011-11-18T11:22:17Z</dcterms:created>
  <dcterms:modified xsi:type="dcterms:W3CDTF">2012-02-28T15:04:03Z</dcterms:modified>
  <cp:category/>
  <cp:version/>
  <cp:contentType/>
  <cp:contentStatus/>
</cp:coreProperties>
</file>