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637" activeTab="25"/>
  </bookViews>
  <sheets>
    <sheet name="1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3.2" sheetId="11" r:id="rId11"/>
    <sheet name="3.3" sheetId="12" r:id="rId12"/>
    <sheet name="3.4" sheetId="13" r:id="rId13"/>
    <sheet name="4" sheetId="14" r:id="rId14"/>
    <sheet name="5.1" sheetId="15" r:id="rId15"/>
    <sheet name="5.2" sheetId="16" r:id="rId16"/>
    <sheet name="5.3" sheetId="17" r:id="rId17"/>
    <sheet name="5.4" sheetId="18" r:id="rId18"/>
    <sheet name="6.1" sheetId="19" r:id="rId19"/>
    <sheet name="6.2" sheetId="20" r:id="rId20"/>
    <sheet name="6.3" sheetId="21" r:id="rId21"/>
    <sheet name="6.4" sheetId="22" r:id="rId22"/>
    <sheet name="7.1" sheetId="23" r:id="rId23"/>
    <sheet name="7.2" sheetId="24" r:id="rId24"/>
    <sheet name="7.3" sheetId="25" r:id="rId25"/>
    <sheet name="7.4" sheetId="26" r:id="rId26"/>
  </sheets>
  <definedNames>
    <definedName name="_xlnm.Print_Area" localSheetId="0">'1'!$A$1:$H$144</definedName>
    <definedName name="_xlnm.Print_Area" localSheetId="3">'1.3'!$A$1:$H$121</definedName>
    <definedName name="_xlnm.Print_Area" localSheetId="4">'1.4'!$A$1:$H$110</definedName>
    <definedName name="_xlnm.Print_Area" localSheetId="6">'2.2'!$A$1:$L$24</definedName>
    <definedName name="_xlnm.Print_Area" localSheetId="7">'2.3'!$A$1:$L$38</definedName>
    <definedName name="_xlnm.Print_Area" localSheetId="9">'3.1'!$A$1:$L$87</definedName>
    <definedName name="_xlnm.Print_Area" localSheetId="11">'3.3'!$A$1:$K$33</definedName>
    <definedName name="_xlnm.Print_Area" localSheetId="13">'4'!$A$1:$I$29</definedName>
    <definedName name="_xlnm.Print_Area" localSheetId="14">'5.1'!$A$1:$E$44</definedName>
    <definedName name="_xlnm.Print_Area" localSheetId="15">'5.2'!$A$1:$E$40</definedName>
    <definedName name="_xlnm.Print_Area" localSheetId="16">'5.3'!$A$1:$E$41</definedName>
    <definedName name="_xlnm.Print_Area" localSheetId="17">'5.4'!$A$1:$E$40</definedName>
    <definedName name="_xlnm.Print_Area" localSheetId="18">'6.1'!$A$1:$D$28</definedName>
    <definedName name="_xlnm.Print_Area" localSheetId="19">'6.2'!$A$1:$D$24</definedName>
    <definedName name="_xlnm.Print_Area" localSheetId="20">'6.3'!$A$1:$D$21</definedName>
    <definedName name="_xlnm.Print_Area" localSheetId="21">'6.4'!$A$1:$D$21</definedName>
    <definedName name="_xlnm.Print_Area" localSheetId="22">'7.1'!$A$1:$D$25</definedName>
    <definedName name="_xlnm.Print_Area" localSheetId="23">'7.2'!$A$1:$D$21</definedName>
    <definedName name="_xlnm.Print_Area" localSheetId="24">'7.3'!$A$1:$C$20</definedName>
    <definedName name="_xlnm.Print_Area" localSheetId="25">'7.4'!$A$1:$D$22</definedName>
  </definedNames>
  <calcPr fullCalcOnLoad="1"/>
</workbook>
</file>

<file path=xl/sharedStrings.xml><?xml version="1.0" encoding="utf-8"?>
<sst xmlns="http://schemas.openxmlformats.org/spreadsheetml/2006/main" count="1417" uniqueCount="390">
  <si>
    <t>adatok ezer Ft-ban</t>
  </si>
  <si>
    <t>Sorsz.</t>
  </si>
  <si>
    <t>Megnevezés</t>
  </si>
  <si>
    <t>Eredeti e</t>
  </si>
  <si>
    <t>Mód ei</t>
  </si>
  <si>
    <t>Teljesít</t>
  </si>
  <si>
    <t>BEVÉTELEK</t>
  </si>
  <si>
    <t>Intézményi működési bevételek</t>
  </si>
  <si>
    <t>Költségvetési bevételek összesen:</t>
  </si>
  <si>
    <t>Finanszírozási bevételek (röv.lejáratú hitelek, értékp.)</t>
  </si>
  <si>
    <t>Bevételek mindösszesen:</t>
  </si>
  <si>
    <t>KIADÁSOK</t>
  </si>
  <si>
    <t>Működési kiadások</t>
  </si>
  <si>
    <t>Felhalmozási kiadások</t>
  </si>
  <si>
    <t>Költségvetési kiadások összesen:</t>
  </si>
  <si>
    <t>Kiegyenlítő, függő kiadások</t>
  </si>
  <si>
    <t>Kiadások mindösszesen:</t>
  </si>
  <si>
    <t>Sorszám</t>
  </si>
  <si>
    <t>Eredeti</t>
  </si>
  <si>
    <t>Telj</t>
  </si>
  <si>
    <t>Bevételek mindösszesen</t>
  </si>
  <si>
    <t>Kiadások mindösszesen</t>
  </si>
  <si>
    <t>Támogatásértékű működési bevétel</t>
  </si>
  <si>
    <t>Támogatásértékű felhalmozási bevétel</t>
  </si>
  <si>
    <t>Önkormányzat sajátos működési bevételei</t>
  </si>
  <si>
    <t>Helyi adók</t>
  </si>
  <si>
    <t>SZJA</t>
  </si>
  <si>
    <t>Gépjárműadó</t>
  </si>
  <si>
    <t>Pótlék, bírság</t>
  </si>
  <si>
    <t>Önkormányzat sajátos felhalmozási bevételei</t>
  </si>
  <si>
    <t>Önkormányzat költségvetési támogatása</t>
  </si>
  <si>
    <t>Pénzforgalom nélküli bevételek (előző évi pénzmaradvány)</t>
  </si>
  <si>
    <t>Függő, átfutó bevételek</t>
  </si>
  <si>
    <t>Külső személyi juttatások</t>
  </si>
  <si>
    <t>Személyi juttatások összesen</t>
  </si>
  <si>
    <t>Munkaadókat terhelő járulékok</t>
  </si>
  <si>
    <t>Dologi és egyéb folyó kiadások</t>
  </si>
  <si>
    <t>Támogatásértékű működési kiadások</t>
  </si>
  <si>
    <t>Működési célú pénzeszközátadás ÁH-n kívülre</t>
  </si>
  <si>
    <t>Társadalmi, szoc.pol és egyéb juttatások</t>
  </si>
  <si>
    <t>Támogatásértékű felhalmozási kiadás</t>
  </si>
  <si>
    <t>Beruházás</t>
  </si>
  <si>
    <t>Befektetési célú részesedés vásárlás</t>
  </si>
  <si>
    <t>Nem rendszeres személyi juttatások</t>
  </si>
  <si>
    <t>Irodaszer, nyomtatvány</t>
  </si>
  <si>
    <t>Üzemanyag beszerzés</t>
  </si>
  <si>
    <t>Egyéb anyagbeszerzés</t>
  </si>
  <si>
    <t>Telefon költség</t>
  </si>
  <si>
    <t>Vásárolt élelem</t>
  </si>
  <si>
    <t>Gázenergia díj</t>
  </si>
  <si>
    <t>Villamos energia</t>
  </si>
  <si>
    <t>Vízdíj</t>
  </si>
  <si>
    <t>Karbantartás, kisjavítási szolg. díja</t>
  </si>
  <si>
    <t>Egyéb üzemeltetési szolgáltatás díja</t>
  </si>
  <si>
    <t>Pénzügyi szolgáltatás</t>
  </si>
  <si>
    <t>Vásárolt termékek és szolgáltatások ÁFÁ-ja</t>
  </si>
  <si>
    <t>Kiküldetés, reprezentáció</t>
  </si>
  <si>
    <t>Egyéb dologi kiadás</t>
  </si>
  <si>
    <t>Adók, díjak, egyéb befizetések</t>
  </si>
  <si>
    <t>Kamat kiadás</t>
  </si>
  <si>
    <t>Dologi kiadások</t>
  </si>
  <si>
    <t>KIADÁS ÖSSZESEN</t>
  </si>
  <si>
    <t>Személyi juttatás</t>
  </si>
  <si>
    <t>Önkorm és többc.kist.társ igazg.tevékenysége</t>
  </si>
  <si>
    <t>Közvilágítás</t>
  </si>
  <si>
    <t>Város-,községgazdálkodási m.n.s. szolgáltatások</t>
  </si>
  <si>
    <t xml:space="preserve">Önkormányzati szakfeladatok kiadásai </t>
  </si>
  <si>
    <t>Települési hulladék szállítás</t>
  </si>
  <si>
    <t>Teljesítés</t>
  </si>
  <si>
    <t>Létszám</t>
  </si>
  <si>
    <t>Befektetési célú részesedés vásárlása</t>
  </si>
  <si>
    <t>Szak-feladat-szám</t>
  </si>
  <si>
    <t>841126-5</t>
  </si>
  <si>
    <t>381101-1</t>
  </si>
  <si>
    <t>841126-1</t>
  </si>
  <si>
    <t>Igazgatási tevékenység-támogatások</t>
  </si>
  <si>
    <t>841402-1</t>
  </si>
  <si>
    <t>841403-1</t>
  </si>
  <si>
    <t>Intézményi beruházás</t>
  </si>
  <si>
    <t>841901-1</t>
  </si>
  <si>
    <t>Önkormányzatok elszámolásai</t>
  </si>
  <si>
    <t>Támogatásértékű működési kiadás</t>
  </si>
  <si>
    <t>882111-1</t>
  </si>
  <si>
    <t>Rendszeres szociális segély</t>
  </si>
  <si>
    <t>882112-1</t>
  </si>
  <si>
    <t>Időskorúak járadéka</t>
  </si>
  <si>
    <t>882113-1</t>
  </si>
  <si>
    <t>Lakásfenntartási támogatás normatív alapon</t>
  </si>
  <si>
    <t>882115-1</t>
  </si>
  <si>
    <t>Ápolási díj alanyi jogon</t>
  </si>
  <si>
    <t>Munkadókat terhelő járulékok</t>
  </si>
  <si>
    <t>882116-1</t>
  </si>
  <si>
    <t>Ápolási díj méltányossági alapon</t>
  </si>
  <si>
    <t>882122-1</t>
  </si>
  <si>
    <t>Átmeneti segély</t>
  </si>
  <si>
    <t>882123-1</t>
  </si>
  <si>
    <t>Temetési segély</t>
  </si>
  <si>
    <t>882125-1</t>
  </si>
  <si>
    <t>Mozgáskorlátozottak közlekedési támogatás</t>
  </si>
  <si>
    <t>882129-1</t>
  </si>
  <si>
    <t>Egyéb önkormányzati eseti pénzbeli ellátások</t>
  </si>
  <si>
    <t>882202-1</t>
  </si>
  <si>
    <t>Közgyógyellátás</t>
  </si>
  <si>
    <t>889921-1</t>
  </si>
  <si>
    <t>Szociális étkeztetés</t>
  </si>
  <si>
    <t>890441-1</t>
  </si>
  <si>
    <t>Közcélú foglalkoztatás</t>
  </si>
  <si>
    <t>890442-1</t>
  </si>
  <si>
    <t>Közhasznú foglalkoztatás</t>
  </si>
  <si>
    <t>910123-1</t>
  </si>
  <si>
    <t>Könyvtári szolgáltatások</t>
  </si>
  <si>
    <t>910502-1</t>
  </si>
  <si>
    <t>Közművelődési intézmény működtetése</t>
  </si>
  <si>
    <t>960302-1</t>
  </si>
  <si>
    <t>Köztemető-fenntartás és működtetés</t>
  </si>
  <si>
    <t>Szakfeladatok mindösszesen:</t>
  </si>
  <si>
    <t xml:space="preserve">Önkormányzati szakfeladatok bevételei </t>
  </si>
  <si>
    <t>Intézményi működési bevétel</t>
  </si>
  <si>
    <t>Önkormányzat sajátos működési bevétele</t>
  </si>
  <si>
    <t>Pénzforgalom nélküli bevételek</t>
  </si>
  <si>
    <t>BEVÉTEL ÖSSZESEN</t>
  </si>
  <si>
    <t>841907-9</t>
  </si>
  <si>
    <t>Önkormányzatok egyéb elszámolásai</t>
  </si>
  <si>
    <t>Eredeti ei.</t>
  </si>
  <si>
    <t>Módosított</t>
  </si>
  <si>
    <t>Beruházási kiadások összesen:</t>
  </si>
  <si>
    <t>Eszközök</t>
  </si>
  <si>
    <t xml:space="preserve">  I. Immateriális javak</t>
  </si>
  <si>
    <t xml:space="preserve"> II. Tárgyi eszközök</t>
  </si>
  <si>
    <t>III. Befekt. pü. eszközök</t>
  </si>
  <si>
    <t>IV. Üzemelt., kez., átadott eszk.</t>
  </si>
  <si>
    <t>Forgóeszközök</t>
  </si>
  <si>
    <t xml:space="preserve">  I. Készletek</t>
  </si>
  <si>
    <t xml:space="preserve"> II. Követelések</t>
  </si>
  <si>
    <t>III. Értékpapírok</t>
  </si>
  <si>
    <t>IV. Pénzeszközök</t>
  </si>
  <si>
    <t xml:space="preserve"> V. Egyéb aktív pü. elszám.</t>
  </si>
  <si>
    <t>ESZKÖZÖK ÖSSZESEN:</t>
  </si>
  <si>
    <t>Saját tőke</t>
  </si>
  <si>
    <t xml:space="preserve"> II. Tőkeváltozások</t>
  </si>
  <si>
    <t>Tartalékok</t>
  </si>
  <si>
    <t xml:space="preserve">  I. Költségvetési tartalékok</t>
  </si>
  <si>
    <t xml:space="preserve"> II. Vállalk. tartalékok</t>
  </si>
  <si>
    <t>Kötelezettségek</t>
  </si>
  <si>
    <t xml:space="preserve">  I. Hosszú lejáratú köt.</t>
  </si>
  <si>
    <t xml:space="preserve"> II. Rövid lejáratú köt.</t>
  </si>
  <si>
    <t>III. Egyéb passz. pü. elszám.</t>
  </si>
  <si>
    <t>FORRÁSOK ÖSSZESEN:</t>
  </si>
  <si>
    <t>Adatok e Ft-ban</t>
  </si>
  <si>
    <t>Előző évi költségvetési beszámoló záró adatai</t>
  </si>
  <si>
    <t>Tárgyévi költségvetési beszámoló záró adatai</t>
  </si>
  <si>
    <t>Befektetett eszközök</t>
  </si>
  <si>
    <t xml:space="preserve">       - Ingatlanok, vagyoni értékű jogok</t>
  </si>
  <si>
    <t xml:space="preserve">       - Gépek, berendezések</t>
  </si>
  <si>
    <t xml:space="preserve">       - Járművek </t>
  </si>
  <si>
    <t xml:space="preserve">  I. Tartós tőke</t>
  </si>
  <si>
    <t xml:space="preserve">       - Szállítói kötelezettségek</t>
  </si>
  <si>
    <t xml:space="preserve">       - Egyéb rövid lejáratú kötelezettségek</t>
  </si>
  <si>
    <t>Pénzkészlet tárgyidőszak elején</t>
  </si>
  <si>
    <t>Bevételek</t>
  </si>
  <si>
    <t>Kiadások</t>
  </si>
  <si>
    <t>Pénzkészlet tárgyidőszak végén</t>
  </si>
  <si>
    <t xml:space="preserve">     </t>
  </si>
  <si>
    <t xml:space="preserve"> 9. Módosított pénzmaradvány</t>
  </si>
  <si>
    <t xml:space="preserve">          adatok ezer Ft-ban</t>
  </si>
  <si>
    <t>Előző évi költségvetési beszámolózáró adatai</t>
  </si>
  <si>
    <t>5. Tárgyévi helyesbített
     pénzmaradvány</t>
  </si>
  <si>
    <t>1. Záró pénzkészlet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</si>
  <si>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</si>
  <si>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</si>
  <si>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</si>
  <si>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</si>
  <si>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</si>
  <si>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</si>
  <si>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</si>
  <si>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</si>
  <si>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</si>
  <si>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1.1.</t>
  </si>
  <si>
    <t>1.2.</t>
  </si>
  <si>
    <t>1.3.</t>
  </si>
  <si>
    <t>1.4.</t>
  </si>
  <si>
    <t>1.5.</t>
  </si>
  <si>
    <t>1.6.</t>
  </si>
  <si>
    <t>4.1.</t>
  </si>
  <si>
    <t>2.1.</t>
  </si>
  <si>
    <t>2.2.</t>
  </si>
  <si>
    <t>2.3.</t>
  </si>
  <si>
    <t>4. 2.</t>
  </si>
  <si>
    <t>4.3.</t>
  </si>
  <si>
    <t>4.4.</t>
  </si>
  <si>
    <t>1.1.1.</t>
  </si>
  <si>
    <t>1.1.2.</t>
  </si>
  <si>
    <t>1.1.3.</t>
  </si>
  <si>
    <t xml:space="preserve">1.2. 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</si>
  <si>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</si>
  <si>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</si>
  <si>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</si>
  <si>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</si>
  <si>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</si>
  <si>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</si>
  <si>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</si>
  <si>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</si>
  <si>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</si>
  <si>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</si>
  <si>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</si>
  <si>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</si>
  <si>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</si>
  <si>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</si>
  <si>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</si>
  <si>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</si>
  <si>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t>1.3.17.</t>
  </si>
  <si>
    <t>1.3.18.</t>
  </si>
  <si>
    <t>1.3.19.</t>
  </si>
  <si>
    <t>Gógánfa Községi Önkormányzat</t>
  </si>
  <si>
    <t xml:space="preserve">Gógánfa Községi Önkormányzat egyszerűsített mérlege </t>
  </si>
  <si>
    <t>Gógánfa Községi Önkormányzat pénzforgalom egyeztetése</t>
  </si>
  <si>
    <t>intézményekkel együtt</t>
  </si>
  <si>
    <t>Gógánfa-Zalagyömörő Községek Körjegyzősége</t>
  </si>
  <si>
    <t>Fekete István Általános Iskola</t>
  </si>
  <si>
    <t>Pénzforgalom nélküli kiadások</t>
  </si>
  <si>
    <t>Finanszírozási kiadások (fejl.hitel törlesztés)</t>
  </si>
  <si>
    <t>Élelmiszer beszerzés</t>
  </si>
  <si>
    <t>Gyógyszer beszerzés</t>
  </si>
  <si>
    <t>Szakmai anyag beszerzés</t>
  </si>
  <si>
    <t>Kisértékű tárgyi eszköz</t>
  </si>
  <si>
    <t>Bérleti és lízingdíj</t>
  </si>
  <si>
    <t>Szállítási szolgáltatás</t>
  </si>
  <si>
    <t>Könyv beszerzés, folyóirat, egyéb információhordozó</t>
  </si>
  <si>
    <t>Előző évi maradvány visszafizetése</t>
  </si>
  <si>
    <t>1.7.</t>
  </si>
  <si>
    <t>Felügyelet alá tartozó kts.szervek támogatása</t>
  </si>
  <si>
    <t xml:space="preserve">4. </t>
  </si>
  <si>
    <t>Finanszírozási kiadások</t>
  </si>
  <si>
    <t>4.5.</t>
  </si>
  <si>
    <t>Egyéb sajátos bevétel</t>
  </si>
  <si>
    <t>Finanszírozási bevételek (értékpapír)</t>
  </si>
  <si>
    <t>Felújítás</t>
  </si>
  <si>
    <t>Gyógyszer, vegyszer</t>
  </si>
  <si>
    <t>Könyv, folyóirat, egyéb inf.hordozó</t>
  </si>
  <si>
    <t>Hajtó- és kenőanyag</t>
  </si>
  <si>
    <t>Szakmai anyag</t>
  </si>
  <si>
    <t>Kisértékű tárgyi eszköz beszerzés</t>
  </si>
  <si>
    <t>Távközlési díjak</t>
  </si>
  <si>
    <t>Egyéb komm. szolgáltatások</t>
  </si>
  <si>
    <t>Vásárolt élelmezés</t>
  </si>
  <si>
    <t>Bérlet és lízingdíj</t>
  </si>
  <si>
    <t>Gázenergia szolgáltatás</t>
  </si>
  <si>
    <t>Villamosenergia szolg.</t>
  </si>
  <si>
    <t>Víz- és csatornadíjak</t>
  </si>
  <si>
    <t>Karbantartás, kisjavítás</t>
  </si>
  <si>
    <t>Egyéb üzemelt.fenntart.kiadások</t>
  </si>
  <si>
    <t>Vásárolt közszolgáltatások</t>
  </si>
  <si>
    <t>ÁFA</t>
  </si>
  <si>
    <t>Belföldi kiküldetés</t>
  </si>
  <si>
    <t>Reprezentáció</t>
  </si>
  <si>
    <t>Egyéb dologi kiadások</t>
  </si>
  <si>
    <t>Kamatbevételek</t>
  </si>
  <si>
    <t>Egyéb saját bevétel</t>
  </si>
  <si>
    <t>Felügyeleti szervtől kapott támogatás</t>
  </si>
  <si>
    <t>Működési célú pénzeszk.átvétel</t>
  </si>
  <si>
    <t>Kamatbevétel</t>
  </si>
  <si>
    <t>Működési célú pénzeszköz átvétel</t>
  </si>
  <si>
    <t>Rendszeres személyi juttatások</t>
  </si>
  <si>
    <t>Könyv beszerzés</t>
  </si>
  <si>
    <t>Folyóirat beszerzés</t>
  </si>
  <si>
    <t>Egyéb információhordozó</t>
  </si>
  <si>
    <t xml:space="preserve">Kisértékű tárgyi eszköz </t>
  </si>
  <si>
    <t>Telefondíj</t>
  </si>
  <si>
    <t>522110-1</t>
  </si>
  <si>
    <t>Közutak, hidak, alagutak üzemeltetése, fenntartása</t>
  </si>
  <si>
    <t>562912-1</t>
  </si>
  <si>
    <t>Óvodai intézményi étkeztetés</t>
  </si>
  <si>
    <t>562917-1</t>
  </si>
  <si>
    <t>Munkahelyi étkeztetés</t>
  </si>
  <si>
    <t>Támogatási kölcsönök nyújtása</t>
  </si>
  <si>
    <t>Támogatás folyósítása</t>
  </si>
  <si>
    <t>851011-1</t>
  </si>
  <si>
    <t>Óvodai nevelés</t>
  </si>
  <si>
    <t>852000-1</t>
  </si>
  <si>
    <t>Általános iskola</t>
  </si>
  <si>
    <t>869041-1</t>
  </si>
  <si>
    <t>Család- és nővédelmi egészségügyi szolgáltatás</t>
  </si>
  <si>
    <t>841906-9</t>
  </si>
  <si>
    <t>Fejlesztési hitel törlesztése</t>
  </si>
  <si>
    <t xml:space="preserve">Intézményi szakfeladatok kiadásai </t>
  </si>
  <si>
    <t>Körjegyzőség</t>
  </si>
  <si>
    <t>841132-1</t>
  </si>
  <si>
    <t>Adóigazgatás</t>
  </si>
  <si>
    <t>562913-1</t>
  </si>
  <si>
    <t>Iskolai intézményi étkeztetés</t>
  </si>
  <si>
    <t>852011-1</t>
  </si>
  <si>
    <t>Általános iskolai nevelés 1-4. osztály</t>
  </si>
  <si>
    <t>852012-1</t>
  </si>
  <si>
    <t>SNI Általános iskola 1-4. osztály</t>
  </si>
  <si>
    <t>852021-1</t>
  </si>
  <si>
    <t>Általános iskolai nevelés 5-8. osztály</t>
  </si>
  <si>
    <t>852022-1</t>
  </si>
  <si>
    <t>SNI Általános iskola 5-8. osztály</t>
  </si>
  <si>
    <t>855911-1</t>
  </si>
  <si>
    <t>Napközi</t>
  </si>
  <si>
    <t>Támogatási kölcsönök visszatérülése</t>
  </si>
  <si>
    <t>Előző évi visszatérülések</t>
  </si>
  <si>
    <t>Család- és nővédelmi egészségügyi gondozás</t>
  </si>
  <si>
    <t xml:space="preserve">Intézményi szakfeladatok bevételei </t>
  </si>
  <si>
    <t>Általános iskola 5-8. osztály</t>
  </si>
  <si>
    <t xml:space="preserve">                 Felhalmozási kiadások célonként</t>
  </si>
  <si>
    <t xml:space="preserve">      - Beruházás, felújítás</t>
  </si>
  <si>
    <t xml:space="preserve">Körjegyzőség Gógánfa egyszerűsített mérlege </t>
  </si>
  <si>
    <t xml:space="preserve">Fekete István Általános Iskola egyszerűsített mérlege </t>
  </si>
  <si>
    <t>Körjegyzőség Gógánfa pénzforgalom egyeztetése</t>
  </si>
  <si>
    <t>Fekete István Általános Iskola pénzforgalom egyeztetése</t>
  </si>
  <si>
    <t>2. Forgatási célú értékpapír</t>
  </si>
  <si>
    <t>3. Költségvetési aktív elszámolások záróegyenlege</t>
  </si>
  <si>
    <t>4. Költségvetési passzív elszámolások záróegyenlege</t>
  </si>
  <si>
    <t>6. Finanszírozásból származó korrekciók</t>
  </si>
  <si>
    <t>Gógánfa Községi Önkormányzat egyszerűsített pénzmaradvány kimutatása</t>
  </si>
  <si>
    <t>Körjegyzőség Gógánfa egyszerűsített pénzmaradvány kimutatása</t>
  </si>
  <si>
    <t>Fekete István Általános Iskola egyszerűsített pénzmaradvány kimutatása</t>
  </si>
  <si>
    <t xml:space="preserve"> adatok ezer Ft-ban</t>
  </si>
  <si>
    <t>Munkáltató által fizetett Szja</t>
  </si>
  <si>
    <t>2011. évi Költségvetési mérlege</t>
  </si>
  <si>
    <t>2011. évi Felhalmozási mérleg</t>
  </si>
  <si>
    <t>2011. évi Működési mérlege</t>
  </si>
  <si>
    <t>Közös Fenntartású Napköziotthonos Óvoda</t>
  </si>
  <si>
    <t>Közös Fenntartású Napköziotthonos Óvoda egyszerűsített pénzmaradvány kimutatása</t>
  </si>
  <si>
    <t>2011. év</t>
  </si>
  <si>
    <t>841173-1</t>
  </si>
  <si>
    <t>Népszámlálás (Statisztikai tevékenység)</t>
  </si>
  <si>
    <t>2011.</t>
  </si>
  <si>
    <t>Élelem vásárlás</t>
  </si>
  <si>
    <t>Munkaruha, védőruha</t>
  </si>
  <si>
    <t>SNI Óvodai nevelés</t>
  </si>
  <si>
    <t>2011.év</t>
  </si>
  <si>
    <t>Támogatási kölcsön visszatérülések</t>
  </si>
  <si>
    <t>10.</t>
  </si>
  <si>
    <t>11.</t>
  </si>
  <si>
    <t>2.4.</t>
  </si>
  <si>
    <t>Céltartalék</t>
  </si>
  <si>
    <t>1.8</t>
  </si>
  <si>
    <t>Támogatási kölcsön háztartásoknak</t>
  </si>
  <si>
    <t>Munkáltató által fkzetett Szja</t>
  </si>
  <si>
    <t>Támogatási kölcsönök nyújtása háztartásoknak</t>
  </si>
  <si>
    <t>1.3.20.</t>
  </si>
  <si>
    <t>1.3.21.</t>
  </si>
  <si>
    <t>1.3.22.</t>
  </si>
  <si>
    <t>1.3.23.</t>
  </si>
  <si>
    <t>1.3.24.</t>
  </si>
  <si>
    <t>1.3.25.</t>
  </si>
  <si>
    <t>1.3.26.</t>
  </si>
  <si>
    <t>1.3.27.</t>
  </si>
  <si>
    <t>Felügyelet alá tartozó ktv. szervek támogatása</t>
  </si>
  <si>
    <t>1.8.</t>
  </si>
  <si>
    <t>Iskola eszközbeszerzés TIOP</t>
  </si>
  <si>
    <t>Buszmegálló építés</t>
  </si>
  <si>
    <t>6. költségvetési befizetés többlettámogatás miatt</t>
  </si>
  <si>
    <t>7. Költségvetési kiutalás kiutalatlan támogatás miatt</t>
  </si>
  <si>
    <t>882119-1</t>
  </si>
  <si>
    <t>Óvodáztatási támogatás</t>
  </si>
  <si>
    <t>841901-9</t>
  </si>
  <si>
    <t>Könyvtár működtetése</t>
  </si>
  <si>
    <t>Mozgáskorlátozottak közlekedési támogatása</t>
  </si>
  <si>
    <t>Finanszírozási bevételek (tám.kölcsön visszatér., értékp.)</t>
  </si>
  <si>
    <t>Függő kiadás</t>
  </si>
  <si>
    <t>Általános iskola 1-4. osztály</t>
  </si>
  <si>
    <t>1 melléklet a 7/2012.(IV.29.) önkormányzati rendelethez</t>
  </si>
  <si>
    <t>1.1 melléklet a 7/2012.(IV.29.) önkormányzati rendelethez</t>
  </si>
  <si>
    <t>1.2 melléklet a 7/2012.(IV.29.) önkormányzati rendelethez</t>
  </si>
  <si>
    <r>
      <t>1.3 melléklet a 7/2012.(</t>
    </r>
    <r>
      <rPr>
        <sz val="10"/>
        <rFont val="Arial CE"/>
        <family val="0"/>
      </rPr>
      <t>IV.29</t>
    </r>
    <r>
      <rPr>
        <i/>
        <sz val="10"/>
        <rFont val="Arial CE"/>
        <family val="0"/>
      </rPr>
      <t>.) önkormányzati rendelethez</t>
    </r>
  </si>
  <si>
    <t>1.4 melléklet a 7/2012.(IV.29.) önkormányzati rendelethez</t>
  </si>
  <si>
    <t>2.1 melléklet a 7/2012.(IV.29.) önkormányzati rendelethez</t>
  </si>
  <si>
    <t>2.2 melléklet a 7/2012.(IV.29.) önkormányzati rendelethez</t>
  </si>
  <si>
    <t>2.3 melléklet a 7/2012.(IV.29.) önkormányzati rendelethez</t>
  </si>
  <si>
    <t>2.4 melléklet a 7/2012.(IV.29.) önkormányzati rendelethez</t>
  </si>
  <si>
    <t>3.1 melléklet a 7/2012.(IV.29.) önkormányzati rendelethez</t>
  </si>
  <si>
    <t>3.2 melléklet a 7/2012.(IV.29.) önkormányzati rendelethez</t>
  </si>
  <si>
    <t>3.3 melléklet a 7/2012.(IV.29.) önkormányzati rendelethez</t>
  </si>
  <si>
    <t>3.4 melléklet a 7/2012.(IV.29.) önkormányzati rendelethez</t>
  </si>
  <si>
    <t>4 melléklet a 7/2012.(IV.29.) önkormányzati rendelethez</t>
  </si>
  <si>
    <t>5.1 melléklet a 7/2012.(IV.29.) önkormányzati rendelethez</t>
  </si>
  <si>
    <t>5.2 melléklet a 7/2012.(IV.29.) önkormányzati rendelethez</t>
  </si>
  <si>
    <t>5.3 melléklet a 7/2012.(IV.29.) önkormányzati rendelethez</t>
  </si>
  <si>
    <t>5.4 melléklet a 7/2012.(IV.29.) önkormányzati rendelethez</t>
  </si>
  <si>
    <t>6.1 melléklet a 7/2012.(IV.29.) önkormányzati rendelethez</t>
  </si>
  <si>
    <t>6.2 melléklet a 7/2012.(IV.29.) önkormányzati rendelethez</t>
  </si>
  <si>
    <t>6.3 melléklet a 7/2012.(IV.29.) önkormányzati rendelethez</t>
  </si>
  <si>
    <t>6.4 melléklet a 7/2012.(IV.29.) önkormányzati rendelethez</t>
  </si>
  <si>
    <t>7.1 melléklet a 7/2012.(IV.29.) önkormányzati rendelethez</t>
  </si>
  <si>
    <t>7.2 melléklet a 7/2012.(IV.29.) önkormányzati rendelethez</t>
  </si>
  <si>
    <t>7.3 melléklet a 7/2012.(IV.29.) önkormányzati rendelethez</t>
  </si>
  <si>
    <t>7.4 melléklet a 7/2012.(IV.29.)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</si>
</sst>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F_t"/>
    <numFmt numFmtId="173" formatCode="[$-40E]yyyy\.\ mmmm\ d\."/>
    <numFmt numFmtId="174" formatCode="_-* #,##0.0\ _F_t_-;\-* #,##0.0\ _F_t_-;_-* &quot;-&quot;??\ _F_t_-;_-@_-"/>
    <numFmt numFmtId="175" formatCode="_-* #,##0\ _F_t_-;\-* #,##0\ _F_t_-;_-* &quot;-&quot;??\ _F_t_-;_-@_-"/>
  </numFmts>
  <fonts count="35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color indexed="8"/>
      <name val="Calibri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sz val="11"/>
      <color indexed="8"/>
      <name val="Arial"/>
      <family val="2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4" borderId="7" applyNumberFormat="0" applyFont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8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6" borderId="1" applyNumberFormat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7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72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6" borderId="10" xfId="0" applyFont="1" applyFill="1" applyBorder="1" applyAlignment="1">
      <alignment/>
    </xf>
    <xf numFmtId="3" fontId="3" fillId="6" borderId="10" xfId="0" applyNumberFormat="1" applyFont="1" applyFill="1" applyBorder="1" applyAlignment="1">
      <alignment horizontal="right"/>
    </xf>
    <xf numFmtId="172" fontId="3" fillId="16" borderId="10" xfId="0" applyNumberFormat="1" applyFont="1" applyFill="1" applyBorder="1" applyAlignment="1">
      <alignment horizontal="right"/>
    </xf>
    <xf numFmtId="3" fontId="3" fillId="16" borderId="10" xfId="0" applyNumberFormat="1" applyFont="1" applyFill="1" applyBorder="1" applyAlignment="1">
      <alignment/>
    </xf>
    <xf numFmtId="3" fontId="3" fillId="16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6" borderId="10" xfId="0" applyFill="1" applyBorder="1" applyAlignment="1">
      <alignment/>
    </xf>
    <xf numFmtId="0" fontId="5" fillId="6" borderId="10" xfId="0" applyFont="1" applyFill="1" applyBorder="1" applyAlignment="1">
      <alignment/>
    </xf>
    <xf numFmtId="3" fontId="4" fillId="6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72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3" fontId="3" fillId="6" borderId="10" xfId="0" applyNumberFormat="1" applyFont="1" applyFill="1" applyBorder="1" applyAlignment="1">
      <alignment horizontal="right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0" fillId="0" borderId="10" xfId="0" applyNumberFormat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2" fillId="6" borderId="10" xfId="0" applyFont="1" applyFill="1" applyBorder="1" applyAlignment="1">
      <alignment/>
    </xf>
    <xf numFmtId="3" fontId="2" fillId="6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3" fontId="2" fillId="6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9" xfId="0" applyBorder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Alignment="1">
      <alignment/>
    </xf>
    <xf numFmtId="0" fontId="0" fillId="0" borderId="21" xfId="0" applyBorder="1" applyAlignment="1">
      <alignment/>
    </xf>
    <xf numFmtId="0" fontId="11" fillId="0" borderId="13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0" xfId="0" applyFont="1" applyAlignment="1">
      <alignment/>
    </xf>
    <xf numFmtId="0" fontId="11" fillId="10" borderId="13" xfId="0" applyFont="1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11" fillId="10" borderId="15" xfId="0" applyFont="1" applyFill="1" applyBorder="1" applyAlignment="1">
      <alignment/>
    </xf>
    <xf numFmtId="0" fontId="13" fillId="10" borderId="15" xfId="0" applyFont="1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9" xfId="0" applyFill="1" applyBorder="1" applyAlignment="1">
      <alignment/>
    </xf>
    <xf numFmtId="0" fontId="13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0" xfId="0" applyFont="1" applyBorder="1" applyAlignment="1" quotePrefix="1">
      <alignment/>
    </xf>
    <xf numFmtId="0" fontId="0" fillId="0" borderId="0" xfId="0" applyAlignment="1" quotePrefix="1">
      <alignment/>
    </xf>
    <xf numFmtId="0" fontId="11" fillId="0" borderId="21" xfId="0" applyFont="1" applyBorder="1" applyAlignment="1" quotePrefix="1">
      <alignment/>
    </xf>
    <xf numFmtId="0" fontId="13" fillId="0" borderId="21" xfId="0" applyFont="1" applyBorder="1" applyAlignment="1">
      <alignment/>
    </xf>
    <xf numFmtId="0" fontId="12" fillId="10" borderId="13" xfId="0" applyFont="1" applyFill="1" applyBorder="1" applyAlignment="1">
      <alignment/>
    </xf>
    <xf numFmtId="1" fontId="11" fillId="6" borderId="20" xfId="0" applyNumberFormat="1" applyFont="1" applyFill="1" applyBorder="1" applyAlignment="1">
      <alignment/>
    </xf>
    <xf numFmtId="1" fontId="11" fillId="10" borderId="18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23" xfId="0" applyFont="1" applyBorder="1" applyAlignment="1">
      <alignment/>
    </xf>
    <xf numFmtId="3" fontId="11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1" fontId="11" fillId="0" borderId="18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" fontId="11" fillId="0" borderId="2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27" xfId="0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right"/>
    </xf>
    <xf numFmtId="0" fontId="8" fillId="0" borderId="31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32" xfId="0" applyFont="1" applyBorder="1" applyAlignment="1">
      <alignment horizontal="center" vertical="center" wrapText="1"/>
    </xf>
    <xf numFmtId="3" fontId="8" fillId="0" borderId="33" xfId="0" applyNumberFormat="1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8" fillId="0" borderId="34" xfId="0" applyFont="1" applyBorder="1" applyAlignment="1">
      <alignment horizontal="right"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/>
    </xf>
    <xf numFmtId="3" fontId="8" fillId="0" borderId="39" xfId="0" applyNumberFormat="1" applyFont="1" applyBorder="1" applyAlignment="1">
      <alignment horizontal="right" vertical="center"/>
    </xf>
    <xf numFmtId="0" fontId="0" fillId="0" borderId="31" xfId="0" applyBorder="1" applyAlignment="1">
      <alignment wrapText="1"/>
    </xf>
    <xf numFmtId="0" fontId="8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 wrapText="1"/>
    </xf>
    <xf numFmtId="3" fontId="8" fillId="0" borderId="37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32" xfId="0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41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wrapText="1"/>
    </xf>
    <xf numFmtId="49" fontId="0" fillId="0" borderId="10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6" fillId="0" borderId="25" xfId="0" applyNumberFormat="1" applyFont="1" applyFill="1" applyBorder="1" applyAlignment="1">
      <alignment horizontal="right"/>
    </xf>
    <xf numFmtId="3" fontId="0" fillId="0" borderId="39" xfId="0" applyNumberFormat="1" applyFill="1" applyBorder="1" applyAlignment="1">
      <alignment horizontal="right"/>
    </xf>
    <xf numFmtId="3" fontId="0" fillId="0" borderId="39" xfId="0" applyNumberFormat="1" applyBorder="1" applyAlignment="1">
      <alignment horizontal="right"/>
    </xf>
    <xf numFmtId="3" fontId="15" fillId="6" borderId="10" xfId="0" applyNumberFormat="1" applyFont="1" applyFill="1" applyBorder="1" applyAlignment="1">
      <alignment horizontal="right"/>
    </xf>
    <xf numFmtId="49" fontId="3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0" fontId="13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12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3" fontId="3" fillId="0" borderId="26" xfId="0" applyNumberFormat="1" applyFont="1" applyBorder="1" applyAlignment="1">
      <alignment/>
    </xf>
    <xf numFmtId="0" fontId="0" fillId="0" borderId="42" xfId="0" applyFont="1" applyFill="1" applyBorder="1" applyAlignment="1">
      <alignment/>
    </xf>
    <xf numFmtId="0" fontId="16" fillId="0" borderId="43" xfId="0" applyFont="1" applyBorder="1" applyAlignment="1">
      <alignment/>
    </xf>
    <xf numFmtId="0" fontId="16" fillId="0" borderId="42" xfId="0" applyFont="1" applyBorder="1" applyAlignment="1">
      <alignment horizontal="right"/>
    </xf>
    <xf numFmtId="0" fontId="16" fillId="0" borderId="44" xfId="0" applyFont="1" applyBorder="1" applyAlignment="1">
      <alignment horizontal="right"/>
    </xf>
    <xf numFmtId="0" fontId="16" fillId="0" borderId="31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 horizontal="right"/>
    </xf>
    <xf numFmtId="0" fontId="16" fillId="0" borderId="40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33" xfId="0" applyFont="1" applyBorder="1" applyAlignment="1">
      <alignment horizontal="right"/>
    </xf>
    <xf numFmtId="3" fontId="16" fillId="0" borderId="42" xfId="0" applyNumberFormat="1" applyFont="1" applyBorder="1" applyAlignment="1">
      <alignment horizontal="right"/>
    </xf>
    <xf numFmtId="3" fontId="16" fillId="0" borderId="44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0" fontId="0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horizontal="left"/>
    </xf>
    <xf numFmtId="3" fontId="0" fillId="0" borderId="25" xfId="0" applyNumberFormat="1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2" fillId="0" borderId="12" xfId="0" applyFont="1" applyBorder="1" applyAlignment="1">
      <alignment/>
    </xf>
    <xf numFmtId="1" fontId="11" fillId="16" borderId="18" xfId="0" applyNumberFormat="1" applyFont="1" applyFill="1" applyBorder="1" applyAlignment="1">
      <alignment/>
    </xf>
    <xf numFmtId="0" fontId="11" fillId="16" borderId="13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9" fontId="0" fillId="0" borderId="12" xfId="0" applyNumberFormat="1" applyFont="1" applyBorder="1" applyAlignment="1">
      <alignment/>
    </xf>
    <xf numFmtId="3" fontId="13" fillId="0" borderId="45" xfId="0" applyNumberFormat="1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6" borderId="12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1" fillId="6" borderId="46" xfId="0" applyFont="1" applyFill="1" applyBorder="1" applyAlignment="1">
      <alignment horizontal="left"/>
    </xf>
    <xf numFmtId="0" fontId="11" fillId="6" borderId="47" xfId="0" applyFont="1" applyFill="1" applyBorder="1" applyAlignment="1">
      <alignment horizontal="left"/>
    </xf>
    <xf numFmtId="0" fontId="11" fillId="6" borderId="48" xfId="0" applyFont="1" applyFill="1" applyBorder="1" applyAlignment="1">
      <alignment horizontal="left"/>
    </xf>
    <xf numFmtId="0" fontId="11" fillId="0" borderId="4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13" xfId="0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view="pageBreakPreview" zoomScaleSheetLayoutView="100" zoomScalePageLayoutView="0" workbookViewId="0" topLeftCell="A76">
      <selection activeCell="D2" sqref="D2:G2"/>
    </sheetView>
  </sheetViews>
  <sheetFormatPr defaultColWidth="9.00390625" defaultRowHeight="12.75"/>
  <cols>
    <col min="2" max="2" width="10.75390625" style="0" customWidth="1"/>
    <col min="3" max="3" width="12.375" style="0" customWidth="1"/>
    <col min="4" max="4" width="44.125" style="0" customWidth="1"/>
    <col min="5" max="5" width="10.625" style="0" customWidth="1"/>
    <col min="6" max="7" width="10.375" style="0" customWidth="1"/>
  </cols>
  <sheetData>
    <row r="1" ht="12.75">
      <c r="E1" s="1"/>
    </row>
    <row r="2" spans="4:8" ht="12.75">
      <c r="D2" s="243" t="s">
        <v>364</v>
      </c>
      <c r="E2" s="243"/>
      <c r="F2" s="243"/>
      <c r="G2" s="243"/>
      <c r="H2" s="47"/>
    </row>
    <row r="3" ht="12.75">
      <c r="E3" s="1"/>
    </row>
    <row r="4" spans="1:7" ht="18">
      <c r="A4" s="256" t="s">
        <v>213</v>
      </c>
      <c r="B4" s="256"/>
      <c r="C4" s="256"/>
      <c r="D4" s="256"/>
      <c r="E4" s="256"/>
      <c r="F4" s="256"/>
      <c r="G4" s="256"/>
    </row>
    <row r="5" spans="1:7" ht="18">
      <c r="A5" s="256" t="s">
        <v>320</v>
      </c>
      <c r="B5" s="256"/>
      <c r="C5" s="256"/>
      <c r="D5" s="256"/>
      <c r="E5" s="256"/>
      <c r="F5" s="256"/>
      <c r="G5" s="256"/>
    </row>
    <row r="6" spans="1:7" ht="15.75">
      <c r="A6" s="257" t="s">
        <v>216</v>
      </c>
      <c r="B6" s="257"/>
      <c r="C6" s="257"/>
      <c r="D6" s="257"/>
      <c r="E6" s="257"/>
      <c r="F6" s="257"/>
      <c r="G6" s="257"/>
    </row>
    <row r="7" ht="12.75">
      <c r="E7" s="1"/>
    </row>
    <row r="8" ht="12.75">
      <c r="E8" s="1"/>
    </row>
    <row r="9" ht="12.75">
      <c r="E9" s="1"/>
    </row>
    <row r="10" ht="12.75">
      <c r="E10" s="1"/>
    </row>
    <row r="11" spans="5:6" ht="12.75">
      <c r="E11" s="1"/>
      <c r="F11" t="s">
        <v>0</v>
      </c>
    </row>
    <row r="12" ht="12.75">
      <c r="E12" s="1"/>
    </row>
    <row r="13" spans="2:7" ht="12.75">
      <c r="B13" s="3" t="s">
        <v>1</v>
      </c>
      <c r="C13" s="248" t="s">
        <v>2</v>
      </c>
      <c r="D13" s="249"/>
      <c r="E13" s="4" t="s">
        <v>3</v>
      </c>
      <c r="F13" s="3" t="s">
        <v>4</v>
      </c>
      <c r="G13" s="3" t="s">
        <v>5</v>
      </c>
    </row>
    <row r="14" spans="2:7" ht="12.75">
      <c r="B14" s="5"/>
      <c r="C14" s="250" t="s">
        <v>6</v>
      </c>
      <c r="D14" s="251"/>
      <c r="E14" s="4"/>
      <c r="F14" s="6"/>
      <c r="G14" s="5"/>
    </row>
    <row r="15" spans="2:7" ht="12.75">
      <c r="B15" s="5" t="s">
        <v>168</v>
      </c>
      <c r="C15" s="254" t="s">
        <v>7</v>
      </c>
      <c r="D15" s="255"/>
      <c r="E15" s="9">
        <v>24201</v>
      </c>
      <c r="F15" s="9">
        <v>24444</v>
      </c>
      <c r="G15" s="9">
        <v>24243</v>
      </c>
    </row>
    <row r="16" spans="2:7" ht="12.75">
      <c r="B16" s="5" t="s">
        <v>169</v>
      </c>
      <c r="C16" s="254" t="s">
        <v>22</v>
      </c>
      <c r="D16" s="255"/>
      <c r="E16" s="9">
        <v>59547</v>
      </c>
      <c r="F16" s="9">
        <v>61617</v>
      </c>
      <c r="G16" s="9">
        <v>61377</v>
      </c>
    </row>
    <row r="17" spans="2:7" ht="12.75">
      <c r="B17" s="5" t="s">
        <v>170</v>
      </c>
      <c r="C17" s="254" t="s">
        <v>23</v>
      </c>
      <c r="D17" s="255"/>
      <c r="E17" s="9">
        <v>0</v>
      </c>
      <c r="F17" s="9">
        <v>8162</v>
      </c>
      <c r="G17" s="9">
        <v>15874</v>
      </c>
    </row>
    <row r="18" spans="2:7" ht="12.75">
      <c r="B18" s="5" t="s">
        <v>171</v>
      </c>
      <c r="C18" s="254" t="s">
        <v>24</v>
      </c>
      <c r="D18" s="255"/>
      <c r="E18" s="9">
        <v>31628</v>
      </c>
      <c r="F18" s="9">
        <v>31628</v>
      </c>
      <c r="G18" s="9">
        <v>-778</v>
      </c>
    </row>
    <row r="19" spans="2:7" ht="12.75">
      <c r="B19" s="5" t="s">
        <v>172</v>
      </c>
      <c r="C19" s="254" t="s">
        <v>29</v>
      </c>
      <c r="D19" s="255"/>
      <c r="E19" s="9">
        <v>0</v>
      </c>
      <c r="F19" s="9">
        <v>0</v>
      </c>
      <c r="G19" s="9">
        <v>0</v>
      </c>
    </row>
    <row r="20" spans="2:7" ht="12.75">
      <c r="B20" s="5" t="s">
        <v>173</v>
      </c>
      <c r="C20" s="237" t="s">
        <v>30</v>
      </c>
      <c r="D20" s="237"/>
      <c r="E20" s="48">
        <v>91955</v>
      </c>
      <c r="F20" s="48">
        <v>102670</v>
      </c>
      <c r="G20" s="48">
        <v>102670</v>
      </c>
    </row>
    <row r="21" spans="2:7" ht="12.75" hidden="1">
      <c r="B21" s="5"/>
      <c r="C21" s="5"/>
      <c r="D21" s="5"/>
      <c r="E21" s="9"/>
      <c r="F21" s="9"/>
      <c r="G21" s="9"/>
    </row>
    <row r="22" spans="2:7" ht="12.75">
      <c r="B22" s="5" t="s">
        <v>174</v>
      </c>
      <c r="C22" s="254" t="s">
        <v>301</v>
      </c>
      <c r="D22" s="255"/>
      <c r="E22" s="9"/>
      <c r="F22" s="9"/>
      <c r="G22" s="9">
        <v>2080</v>
      </c>
    </row>
    <row r="23" spans="2:7" ht="12.75">
      <c r="B23" s="13" t="s">
        <v>175</v>
      </c>
      <c r="C23" s="238" t="s">
        <v>31</v>
      </c>
      <c r="D23" s="238"/>
      <c r="E23" s="42">
        <v>36996</v>
      </c>
      <c r="F23" s="42">
        <v>37129</v>
      </c>
      <c r="G23" s="9">
        <v>89419</v>
      </c>
    </row>
    <row r="24" spans="2:7" ht="12.75">
      <c r="B24" s="13"/>
      <c r="C24" s="246" t="s">
        <v>8</v>
      </c>
      <c r="D24" s="247"/>
      <c r="E24" s="49">
        <f>E15+E16+E17+E18+E19+E20+E23</f>
        <v>244327</v>
      </c>
      <c r="F24" s="49">
        <f>F15+F16+F17+F18+F19+F20+F23</f>
        <v>265650</v>
      </c>
      <c r="G24" s="49">
        <f>G15+G16+G17+G18+G19+G20+G23+G22</f>
        <v>294885</v>
      </c>
    </row>
    <row r="25" spans="2:7" ht="12.75">
      <c r="B25" s="13" t="s">
        <v>176</v>
      </c>
      <c r="C25" s="241" t="s">
        <v>361</v>
      </c>
      <c r="D25" s="242"/>
      <c r="E25" s="42"/>
      <c r="F25" s="42"/>
      <c r="G25" s="9">
        <v>20181</v>
      </c>
    </row>
    <row r="26" spans="2:7" ht="12.75">
      <c r="B26" s="13" t="s">
        <v>334</v>
      </c>
      <c r="C26" s="241" t="s">
        <v>32</v>
      </c>
      <c r="D26" s="242"/>
      <c r="E26" s="42"/>
      <c r="F26" s="42"/>
      <c r="G26" s="9">
        <v>0</v>
      </c>
    </row>
    <row r="27" spans="2:7" ht="12.75">
      <c r="B27" s="13"/>
      <c r="C27" s="258" t="s">
        <v>10</v>
      </c>
      <c r="D27" s="259"/>
      <c r="E27" s="17">
        <f>SUM(E24:E26)</f>
        <v>244327</v>
      </c>
      <c r="F27" s="17">
        <f>SUM(F24:F26)</f>
        <v>265650</v>
      </c>
      <c r="G27" s="17">
        <f>SUM(G24:G26)</f>
        <v>315066</v>
      </c>
    </row>
    <row r="28" spans="2:7" ht="12.75">
      <c r="B28" s="13"/>
      <c r="C28" s="260"/>
      <c r="D28" s="236"/>
      <c r="E28" s="18"/>
      <c r="F28" s="19"/>
      <c r="G28" s="20"/>
    </row>
    <row r="29" spans="2:7" ht="12.75">
      <c r="B29" s="5"/>
      <c r="C29" s="244" t="s">
        <v>11</v>
      </c>
      <c r="D29" s="245"/>
      <c r="E29" s="21"/>
      <c r="F29" s="22"/>
      <c r="G29" s="10"/>
    </row>
    <row r="30" spans="2:7" ht="12.75">
      <c r="B30" s="161" t="s">
        <v>168</v>
      </c>
      <c r="C30" s="240" t="s">
        <v>12</v>
      </c>
      <c r="D30" s="230"/>
      <c r="E30" s="162">
        <f>SUM(E31:E36)</f>
        <v>220329</v>
      </c>
      <c r="F30" s="162">
        <f>SUM(F31:F36)</f>
        <v>231013</v>
      </c>
      <c r="G30" s="162">
        <f>SUM(G31:G36)</f>
        <v>222720</v>
      </c>
    </row>
    <row r="31" spans="2:7" ht="12.75">
      <c r="B31" s="160" t="s">
        <v>177</v>
      </c>
      <c r="C31" s="241" t="s">
        <v>34</v>
      </c>
      <c r="D31" s="242"/>
      <c r="E31" s="42">
        <v>97743</v>
      </c>
      <c r="F31" s="42">
        <v>99252</v>
      </c>
      <c r="G31" s="42">
        <v>98718</v>
      </c>
    </row>
    <row r="32" spans="2:7" ht="12.75">
      <c r="B32" s="160" t="s">
        <v>178</v>
      </c>
      <c r="C32" s="241" t="s">
        <v>35</v>
      </c>
      <c r="D32" s="242"/>
      <c r="E32" s="42">
        <v>25752</v>
      </c>
      <c r="F32" s="42">
        <v>26021</v>
      </c>
      <c r="G32" s="9">
        <v>25945</v>
      </c>
    </row>
    <row r="33" spans="2:7" ht="12.75">
      <c r="B33" s="160" t="s">
        <v>179</v>
      </c>
      <c r="C33" s="241" t="s">
        <v>36</v>
      </c>
      <c r="D33" s="242"/>
      <c r="E33" s="42">
        <v>77099</v>
      </c>
      <c r="F33" s="42">
        <v>79936</v>
      </c>
      <c r="G33" s="9">
        <v>71805</v>
      </c>
    </row>
    <row r="34" spans="2:7" ht="12.75">
      <c r="B34" s="160" t="s">
        <v>180</v>
      </c>
      <c r="C34" s="241" t="s">
        <v>37</v>
      </c>
      <c r="D34" s="242"/>
      <c r="E34" s="42">
        <v>1904</v>
      </c>
      <c r="F34" s="42">
        <v>4504</v>
      </c>
      <c r="G34" s="9">
        <v>4431</v>
      </c>
    </row>
    <row r="35" spans="2:7" ht="12.75">
      <c r="B35" s="160" t="s">
        <v>181</v>
      </c>
      <c r="C35" s="241" t="s">
        <v>38</v>
      </c>
      <c r="D35" s="242"/>
      <c r="E35" s="42">
        <v>1395</v>
      </c>
      <c r="F35" s="42">
        <v>1395</v>
      </c>
      <c r="G35" s="9">
        <v>1917</v>
      </c>
    </row>
    <row r="36" spans="2:7" ht="12.75">
      <c r="B36" s="160" t="s">
        <v>182</v>
      </c>
      <c r="C36" s="241" t="s">
        <v>39</v>
      </c>
      <c r="D36" s="242"/>
      <c r="E36" s="42">
        <v>16436</v>
      </c>
      <c r="F36" s="42">
        <v>19905</v>
      </c>
      <c r="G36" s="9">
        <v>19904</v>
      </c>
    </row>
    <row r="37" spans="2:7" ht="12.75">
      <c r="B37" s="161" t="s">
        <v>169</v>
      </c>
      <c r="C37" s="240" t="s">
        <v>13</v>
      </c>
      <c r="D37" s="230"/>
      <c r="E37" s="162">
        <v>600</v>
      </c>
      <c r="F37" s="162">
        <v>9997</v>
      </c>
      <c r="G37" s="162">
        <v>9952</v>
      </c>
    </row>
    <row r="38" spans="2:7" ht="12.75">
      <c r="B38" s="5"/>
      <c r="C38" s="246" t="s">
        <v>14</v>
      </c>
      <c r="D38" s="247"/>
      <c r="E38" s="49">
        <f>E30+E37</f>
        <v>220929</v>
      </c>
      <c r="F38" s="49">
        <f>F30+F37</f>
        <v>241010</v>
      </c>
      <c r="G38" s="49">
        <f>G30+G37</f>
        <v>232672</v>
      </c>
    </row>
    <row r="39" spans="2:7" ht="12.75">
      <c r="B39" s="161" t="s">
        <v>170</v>
      </c>
      <c r="C39" s="240" t="s">
        <v>15</v>
      </c>
      <c r="D39" s="233"/>
      <c r="E39" s="162"/>
      <c r="F39" s="162"/>
      <c r="G39" s="162">
        <v>546</v>
      </c>
    </row>
    <row r="40" spans="2:7" ht="12.75">
      <c r="B40" s="161" t="s">
        <v>171</v>
      </c>
      <c r="C40" s="171" t="s">
        <v>220</v>
      </c>
      <c r="D40" s="171"/>
      <c r="E40" s="162">
        <v>2320</v>
      </c>
      <c r="F40" s="162">
        <v>2320</v>
      </c>
      <c r="G40" s="163">
        <v>2320</v>
      </c>
    </row>
    <row r="41" spans="2:7" ht="12.75">
      <c r="B41" s="161" t="s">
        <v>172</v>
      </c>
      <c r="C41" s="239" t="s">
        <v>219</v>
      </c>
      <c r="D41" s="239"/>
      <c r="E41" s="162">
        <v>21078</v>
      </c>
      <c r="F41" s="162">
        <v>22320</v>
      </c>
      <c r="G41" s="162"/>
    </row>
    <row r="42" spans="2:7" ht="12.75">
      <c r="B42" s="16"/>
      <c r="C42" s="258" t="s">
        <v>16</v>
      </c>
      <c r="D42" s="259"/>
      <c r="E42" s="17">
        <f>SUM(E38:E41)</f>
        <v>244327</v>
      </c>
      <c r="F42" s="17">
        <f>SUM(F38:F41)</f>
        <v>265650</v>
      </c>
      <c r="G42" s="17">
        <f>SUM(G38:G40)</f>
        <v>235538</v>
      </c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spans="1:7" ht="18">
      <c r="A48" s="256" t="s">
        <v>213</v>
      </c>
      <c r="B48" s="256"/>
      <c r="C48" s="256"/>
      <c r="D48" s="256"/>
      <c r="E48" s="256"/>
      <c r="F48" s="256"/>
      <c r="G48" s="256"/>
    </row>
    <row r="49" spans="1:8" ht="18">
      <c r="A49" s="256" t="s">
        <v>321</v>
      </c>
      <c r="B49" s="256"/>
      <c r="C49" s="256"/>
      <c r="D49" s="256"/>
      <c r="E49" s="256"/>
      <c r="F49" s="256"/>
      <c r="G49" s="256"/>
      <c r="H49" s="2"/>
    </row>
    <row r="50" spans="4:6" ht="15" customHeight="1">
      <c r="D50" s="167" t="s">
        <v>216</v>
      </c>
      <c r="E50" s="23"/>
      <c r="F50" s="1"/>
    </row>
    <row r="51" ht="12.75">
      <c r="F51" s="1"/>
    </row>
    <row r="52" spans="4:6" ht="15">
      <c r="D52" s="24"/>
      <c r="F52" s="1"/>
    </row>
    <row r="53" ht="12.75">
      <c r="F53" s="1"/>
    </row>
    <row r="54" ht="12.75">
      <c r="F54" t="s">
        <v>0</v>
      </c>
    </row>
    <row r="55" ht="12.75">
      <c r="F55" s="1"/>
    </row>
    <row r="56" ht="12.75">
      <c r="F56" s="1"/>
    </row>
    <row r="57" spans="2:7" ht="12.75">
      <c r="B57" s="5" t="s">
        <v>17</v>
      </c>
      <c r="C57" s="5" t="s">
        <v>2</v>
      </c>
      <c r="D57" s="5"/>
      <c r="E57" s="5"/>
      <c r="F57" s="7"/>
      <c r="G57" s="5"/>
    </row>
    <row r="58" spans="2:7" ht="15.75">
      <c r="B58" s="5"/>
      <c r="C58" s="25" t="s">
        <v>6</v>
      </c>
      <c r="D58" s="26"/>
      <c r="E58" s="44" t="s">
        <v>18</v>
      </c>
      <c r="F58" s="45" t="s">
        <v>4</v>
      </c>
      <c r="G58" s="46" t="s">
        <v>19</v>
      </c>
    </row>
    <row r="59" spans="2:7" ht="12.75">
      <c r="B59" s="5" t="s">
        <v>170</v>
      </c>
      <c r="C59" s="254" t="s">
        <v>23</v>
      </c>
      <c r="D59" s="255"/>
      <c r="E59" s="9">
        <v>0</v>
      </c>
      <c r="F59" s="9">
        <v>8162</v>
      </c>
      <c r="G59" s="9">
        <v>15874</v>
      </c>
    </row>
    <row r="60" spans="2:7" ht="12.75">
      <c r="B60" s="5"/>
      <c r="C60" s="231"/>
      <c r="D60" s="232"/>
      <c r="E60" s="7"/>
      <c r="F60" s="8"/>
      <c r="G60" s="8"/>
    </row>
    <row r="61" spans="2:7" ht="12.75">
      <c r="B61" s="27"/>
      <c r="C61" s="28" t="s">
        <v>20</v>
      </c>
      <c r="D61" s="28"/>
      <c r="E61" s="43">
        <f>SUM(E59:E59)</f>
        <v>0</v>
      </c>
      <c r="F61" s="43">
        <f>SUM(F59:F59)</f>
        <v>8162</v>
      </c>
      <c r="G61" s="43">
        <f>SUM(G59:G59)</f>
        <v>15874</v>
      </c>
    </row>
    <row r="62" spans="2:7" ht="12.75">
      <c r="B62" s="30"/>
      <c r="C62" s="31"/>
      <c r="D62" s="31"/>
      <c r="E62" s="32"/>
      <c r="F62" s="33"/>
      <c r="G62" s="34"/>
    </row>
    <row r="63" spans="2:7" ht="12.75">
      <c r="B63" s="30"/>
      <c r="C63" s="31"/>
      <c r="D63" s="31"/>
      <c r="E63" s="32"/>
      <c r="F63" s="33"/>
      <c r="G63" s="34"/>
    </row>
    <row r="64" spans="2:7" ht="15.75">
      <c r="B64" s="5"/>
      <c r="C64" s="25" t="s">
        <v>11</v>
      </c>
      <c r="D64" s="26"/>
      <c r="E64" s="7"/>
      <c r="F64" s="8"/>
      <c r="G64" s="8"/>
    </row>
    <row r="65" spans="2:7" ht="12.75">
      <c r="B65" s="160" t="s">
        <v>184</v>
      </c>
      <c r="C65" s="241" t="s">
        <v>40</v>
      </c>
      <c r="D65" s="242"/>
      <c r="E65" s="42">
        <v>0</v>
      </c>
      <c r="F65" s="42">
        <v>1100</v>
      </c>
      <c r="G65" s="9">
        <v>1073</v>
      </c>
    </row>
    <row r="66" spans="2:7" ht="12.75">
      <c r="B66" s="160" t="s">
        <v>185</v>
      </c>
      <c r="C66" s="241" t="s">
        <v>236</v>
      </c>
      <c r="D66" s="242"/>
      <c r="E66" s="42">
        <v>0</v>
      </c>
      <c r="F66" s="42">
        <v>0</v>
      </c>
      <c r="G66" s="9">
        <v>0</v>
      </c>
    </row>
    <row r="67" spans="2:7" ht="12.75">
      <c r="B67" s="160" t="s">
        <v>186</v>
      </c>
      <c r="C67" s="241" t="s">
        <v>41</v>
      </c>
      <c r="D67" s="242"/>
      <c r="E67" s="42">
        <v>0</v>
      </c>
      <c r="F67" s="42">
        <v>8297</v>
      </c>
      <c r="G67" s="9">
        <v>8297</v>
      </c>
    </row>
    <row r="68" spans="2:7" ht="12.75">
      <c r="B68" s="160" t="s">
        <v>186</v>
      </c>
      <c r="C68" s="241" t="s">
        <v>42</v>
      </c>
      <c r="D68" s="242"/>
      <c r="E68" s="42">
        <v>600</v>
      </c>
      <c r="F68" s="42">
        <v>600</v>
      </c>
      <c r="G68" s="9">
        <v>582</v>
      </c>
    </row>
    <row r="69" spans="2:7" ht="12.75">
      <c r="B69" s="27"/>
      <c r="C69" s="28" t="s">
        <v>21</v>
      </c>
      <c r="D69" s="28"/>
      <c r="E69" s="43">
        <f>SUM(E65:E68)</f>
        <v>600</v>
      </c>
      <c r="F69" s="43">
        <f>SUM(F65:F68)</f>
        <v>9997</v>
      </c>
      <c r="G69" s="43">
        <f>SUM(G65:G68)</f>
        <v>9952</v>
      </c>
    </row>
    <row r="70" spans="2:7" ht="12.75">
      <c r="B70" s="5"/>
      <c r="C70" s="5"/>
      <c r="D70" s="5"/>
      <c r="E70" s="7"/>
      <c r="F70" s="5"/>
      <c r="G70" s="5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9" spans="2:10" ht="18">
      <c r="B79" s="256" t="s">
        <v>213</v>
      </c>
      <c r="C79" s="256"/>
      <c r="D79" s="256"/>
      <c r="E79" s="256"/>
      <c r="F79" s="256"/>
      <c r="G79" s="256"/>
      <c r="H79" s="2"/>
      <c r="I79" s="2"/>
      <c r="J79" s="2"/>
    </row>
    <row r="80" spans="2:10" ht="18">
      <c r="B80" s="256" t="s">
        <v>322</v>
      </c>
      <c r="C80" s="256"/>
      <c r="D80" s="256"/>
      <c r="E80" s="256"/>
      <c r="F80" s="256"/>
      <c r="G80" s="256"/>
      <c r="H80" s="2"/>
      <c r="I80" s="2"/>
      <c r="J80" s="2"/>
    </row>
    <row r="81" spans="3:9" ht="15">
      <c r="C81" s="12"/>
      <c r="D81" s="168" t="s">
        <v>216</v>
      </c>
      <c r="E81" s="12"/>
      <c r="F81" s="35"/>
      <c r="G81" s="12"/>
      <c r="H81" s="12"/>
      <c r="I81" s="12"/>
    </row>
    <row r="82" spans="3:9" ht="15">
      <c r="C82" s="12"/>
      <c r="D82" s="12"/>
      <c r="E82" s="12"/>
      <c r="F82" s="35"/>
      <c r="G82" s="12"/>
      <c r="H82" s="12"/>
      <c r="I82" s="12"/>
    </row>
    <row r="83" spans="3:9" ht="15">
      <c r="C83" s="12"/>
      <c r="D83" s="12"/>
      <c r="E83" s="36"/>
      <c r="F83" s="12" t="s">
        <v>0</v>
      </c>
      <c r="G83" s="12"/>
      <c r="H83" s="36"/>
      <c r="I83" s="12"/>
    </row>
    <row r="84" spans="2:9" ht="12.75">
      <c r="B84" s="3" t="s">
        <v>1</v>
      </c>
      <c r="C84" s="248" t="s">
        <v>2</v>
      </c>
      <c r="D84" s="249"/>
      <c r="E84" s="4" t="s">
        <v>3</v>
      </c>
      <c r="F84" s="3" t="s">
        <v>4</v>
      </c>
      <c r="G84" s="3" t="s">
        <v>5</v>
      </c>
      <c r="H84" s="12"/>
      <c r="I84" s="12"/>
    </row>
    <row r="85" spans="2:9" ht="12.75">
      <c r="B85" s="5"/>
      <c r="C85" s="250" t="s">
        <v>6</v>
      </c>
      <c r="D85" s="251"/>
      <c r="E85" s="4"/>
      <c r="F85" s="6"/>
      <c r="G85" s="5"/>
      <c r="H85" s="12"/>
      <c r="I85" s="12"/>
    </row>
    <row r="86" spans="2:9" ht="12.75">
      <c r="B86" s="26" t="s">
        <v>168</v>
      </c>
      <c r="C86" s="252" t="s">
        <v>7</v>
      </c>
      <c r="D86" s="253"/>
      <c r="E86" s="15">
        <f>'1.1'!E87+'1.2'!E74+'1.3'!E78+'1.3'!E79+'1.4'!E75</f>
        <v>24201</v>
      </c>
      <c r="F86" s="15">
        <f>'1.1'!F87+'1.2'!F74+'1.3'!F78+'1.3'!F79+'1.4'!F75+'1.3'!F80</f>
        <v>24444</v>
      </c>
      <c r="G86" s="15">
        <f>'1.1'!G87+'1.2'!G74+'1.3'!G78+'1.3'!G79+'1.3'!G80+'1.4'!G75</f>
        <v>24243</v>
      </c>
      <c r="H86" s="12"/>
      <c r="I86" s="12"/>
    </row>
    <row r="87" spans="2:9" ht="12.75">
      <c r="B87" s="26" t="s">
        <v>169</v>
      </c>
      <c r="C87" s="252" t="s">
        <v>22</v>
      </c>
      <c r="D87" s="253"/>
      <c r="E87" s="15">
        <f>'1.1'!E88+'1.2'!E75+'1.3'!E82</f>
        <v>59547</v>
      </c>
      <c r="F87" s="15">
        <f>'1.1'!F88+'1.2'!F75+'1.3'!F82</f>
        <v>61617</v>
      </c>
      <c r="G87" s="15">
        <f>'1.1'!G88+'1.2'!G75+'1.3'!G82</f>
        <v>61377</v>
      </c>
      <c r="H87" s="12"/>
      <c r="I87" s="12"/>
    </row>
    <row r="88" spans="2:9" ht="12.75">
      <c r="B88" s="26" t="s">
        <v>171</v>
      </c>
      <c r="C88" s="252" t="s">
        <v>24</v>
      </c>
      <c r="D88" s="253"/>
      <c r="E88" s="15">
        <f>SUM(E89:E92)</f>
        <v>31628</v>
      </c>
      <c r="F88" s="15">
        <f>SUM(F89:F92)</f>
        <v>31628</v>
      </c>
      <c r="G88" s="15">
        <f>SUM(G89:G93)</f>
        <v>-778</v>
      </c>
      <c r="H88" s="12"/>
      <c r="I88" s="12"/>
    </row>
    <row r="89" spans="2:9" ht="12.75">
      <c r="B89" s="160" t="s">
        <v>183</v>
      </c>
      <c r="C89" s="254" t="s">
        <v>25</v>
      </c>
      <c r="D89" s="255"/>
      <c r="E89" s="9">
        <v>18000</v>
      </c>
      <c r="F89" s="9">
        <v>18000</v>
      </c>
      <c r="G89" s="9">
        <v>-15310</v>
      </c>
      <c r="H89" s="12"/>
      <c r="I89" s="12"/>
    </row>
    <row r="90" spans="2:9" ht="12.75">
      <c r="B90" s="160" t="s">
        <v>187</v>
      </c>
      <c r="C90" s="254" t="s">
        <v>26</v>
      </c>
      <c r="D90" s="255"/>
      <c r="E90" s="9">
        <v>9928</v>
      </c>
      <c r="F90" s="9">
        <v>9928</v>
      </c>
      <c r="G90" s="9">
        <v>9928</v>
      </c>
      <c r="H90" s="12"/>
      <c r="I90" s="12"/>
    </row>
    <row r="91" spans="2:9" ht="12.75">
      <c r="B91" s="160" t="s">
        <v>188</v>
      </c>
      <c r="C91" s="254" t="s">
        <v>27</v>
      </c>
      <c r="D91" s="255"/>
      <c r="E91" s="9">
        <v>3700</v>
      </c>
      <c r="F91" s="9">
        <v>3700</v>
      </c>
      <c r="G91" s="9">
        <v>4264</v>
      </c>
      <c r="H91" s="12"/>
      <c r="I91" s="12"/>
    </row>
    <row r="92" spans="2:9" ht="12.75">
      <c r="B92" s="160" t="s">
        <v>189</v>
      </c>
      <c r="C92" s="254" t="s">
        <v>28</v>
      </c>
      <c r="D92" s="255"/>
      <c r="E92" s="9"/>
      <c r="F92" s="9"/>
      <c r="G92" s="9">
        <v>340</v>
      </c>
      <c r="H92" s="12"/>
      <c r="I92" s="12"/>
    </row>
    <row r="93" spans="2:9" ht="12.75" customHeight="1">
      <c r="B93" s="160" t="s">
        <v>233</v>
      </c>
      <c r="C93" s="268" t="s">
        <v>234</v>
      </c>
      <c r="D93" s="268"/>
      <c r="E93" s="5"/>
      <c r="F93" s="5"/>
      <c r="G93" s="42"/>
      <c r="H93" s="12"/>
      <c r="I93" s="12"/>
    </row>
    <row r="94" spans="2:9" ht="12.75">
      <c r="B94" s="26" t="s">
        <v>173</v>
      </c>
      <c r="C94" s="267" t="s">
        <v>30</v>
      </c>
      <c r="D94" s="267"/>
      <c r="E94" s="57">
        <v>91955</v>
      </c>
      <c r="F94" s="57">
        <v>102670</v>
      </c>
      <c r="G94" s="57">
        <v>102670</v>
      </c>
      <c r="H94" s="12"/>
      <c r="I94" s="12"/>
    </row>
    <row r="95" spans="2:9" ht="12.75">
      <c r="B95" s="14" t="s">
        <v>174</v>
      </c>
      <c r="C95" s="262" t="s">
        <v>31</v>
      </c>
      <c r="D95" s="262"/>
      <c r="E95" s="49">
        <f>'1.1'!E95+'1.2'!E77+'1.3'!E83</f>
        <v>36996</v>
      </c>
      <c r="F95" s="49">
        <f>'1.1'!F95+'1.2'!F77+'1.3'!F83</f>
        <v>37129</v>
      </c>
      <c r="G95" s="49">
        <f>'1.1'!G95+'1.2'!G77+'1.3'!G83</f>
        <v>89419</v>
      </c>
      <c r="H95" s="12"/>
      <c r="I95" s="12"/>
    </row>
    <row r="96" spans="2:9" ht="12.75">
      <c r="B96" s="14" t="s">
        <v>175</v>
      </c>
      <c r="C96" s="212" t="s">
        <v>301</v>
      </c>
      <c r="D96" s="213"/>
      <c r="E96" s="49"/>
      <c r="F96" s="49"/>
      <c r="G96" s="15">
        <v>2080</v>
      </c>
      <c r="H96" s="12"/>
      <c r="I96" s="12"/>
    </row>
    <row r="97" spans="2:9" ht="12.75">
      <c r="B97" s="14" t="s">
        <v>176</v>
      </c>
      <c r="C97" s="212" t="s">
        <v>333</v>
      </c>
      <c r="D97" s="213"/>
      <c r="E97" s="49"/>
      <c r="F97" s="49"/>
      <c r="G97" s="15">
        <v>181</v>
      </c>
      <c r="H97" s="12"/>
      <c r="I97" s="12"/>
    </row>
    <row r="98" spans="2:9" ht="15">
      <c r="B98" s="56"/>
      <c r="C98" s="235" t="s">
        <v>8</v>
      </c>
      <c r="D98" s="261"/>
      <c r="E98" s="50">
        <f>E86+E87+E88+E94+E95</f>
        <v>244327</v>
      </c>
      <c r="F98" s="50">
        <f>F86+F87+F88+F94+F95</f>
        <v>257488</v>
      </c>
      <c r="G98" s="50">
        <f>G86+G87+G88+G94+G95+G96+G97</f>
        <v>279192</v>
      </c>
      <c r="H98" s="12"/>
      <c r="I98" s="12"/>
    </row>
    <row r="99" spans="2:9" ht="12.75">
      <c r="B99" s="14" t="s">
        <v>334</v>
      </c>
      <c r="C99" s="246" t="s">
        <v>235</v>
      </c>
      <c r="D99" s="247"/>
      <c r="E99" s="49"/>
      <c r="F99" s="49"/>
      <c r="G99" s="15">
        <v>20000</v>
      </c>
      <c r="H99" s="12"/>
      <c r="I99" s="12"/>
    </row>
    <row r="100" spans="2:9" ht="12.75">
      <c r="B100" s="14" t="s">
        <v>335</v>
      </c>
      <c r="C100" s="246" t="s">
        <v>32</v>
      </c>
      <c r="D100" s="247"/>
      <c r="E100" s="49"/>
      <c r="F100" s="49"/>
      <c r="G100" s="15"/>
      <c r="H100" s="12"/>
      <c r="I100" s="12"/>
    </row>
    <row r="101" spans="2:9" ht="15.75">
      <c r="B101" s="53"/>
      <c r="C101" s="265" t="s">
        <v>10</v>
      </c>
      <c r="D101" s="266"/>
      <c r="E101" s="54">
        <f>SUM(E98:E100)</f>
        <v>244327</v>
      </c>
      <c r="F101" s="54">
        <f>SUM(F98:F100)</f>
        <v>257488</v>
      </c>
      <c r="G101" s="54">
        <f>SUM(G98:G100)</f>
        <v>299192</v>
      </c>
      <c r="H101" s="12"/>
      <c r="I101" s="12"/>
    </row>
    <row r="102" spans="8:9" ht="12.75">
      <c r="H102" s="12"/>
      <c r="I102" s="12"/>
    </row>
    <row r="103" spans="2:9" ht="12.75">
      <c r="B103" s="5"/>
      <c r="C103" s="244" t="s">
        <v>11</v>
      </c>
      <c r="D103" s="245"/>
      <c r="E103" s="21"/>
      <c r="F103" s="22"/>
      <c r="G103" s="10"/>
      <c r="H103" s="12"/>
      <c r="I103" s="12"/>
    </row>
    <row r="104" spans="2:7" ht="12.75">
      <c r="B104" s="164" t="s">
        <v>177</v>
      </c>
      <c r="C104" s="246" t="s">
        <v>34</v>
      </c>
      <c r="D104" s="247"/>
      <c r="E104" s="49">
        <f>SUM(E105:E107)</f>
        <v>97743</v>
      </c>
      <c r="F104" s="49">
        <f>SUM(F105:F107)</f>
        <v>99252</v>
      </c>
      <c r="G104" s="49">
        <f>SUM(G105:G107)</f>
        <v>98718</v>
      </c>
    </row>
    <row r="105" spans="2:7" ht="12.75">
      <c r="B105" s="160" t="s">
        <v>190</v>
      </c>
      <c r="C105" s="39" t="s">
        <v>262</v>
      </c>
      <c r="D105" s="40"/>
      <c r="E105" s="42">
        <f>'1.1'!E105+'1.2'!E82+'1.3'!E90+'1.4'!E86</f>
        <v>84196</v>
      </c>
      <c r="F105" s="42">
        <f>'1.1'!F105+'1.2'!F82+'1.3'!F90+'1.4'!F86</f>
        <v>83296</v>
      </c>
      <c r="G105" s="42">
        <f>'1.1'!G105+'1.2'!G82+'1.3'!G90+'1.4'!G86</f>
        <v>81899</v>
      </c>
    </row>
    <row r="106" spans="2:7" ht="12.75">
      <c r="B106" s="160" t="s">
        <v>191</v>
      </c>
      <c r="C106" s="39" t="s">
        <v>43</v>
      </c>
      <c r="D106" s="40"/>
      <c r="E106" s="42">
        <f>'1.1'!E106+'1.2'!E83+'1.3'!E91+'1.4'!E87</f>
        <v>10940</v>
      </c>
      <c r="F106" s="42">
        <f>'1.1'!F106+'1.2'!F83+'1.3'!F91+'1.4'!F87</f>
        <v>10346</v>
      </c>
      <c r="G106" s="42">
        <f>'1.1'!G106+'1.2'!G83+'1.3'!G91+'1.4'!G87</f>
        <v>10808</v>
      </c>
    </row>
    <row r="107" spans="2:7" ht="12.75">
      <c r="B107" s="160" t="s">
        <v>192</v>
      </c>
      <c r="C107" s="39" t="s">
        <v>33</v>
      </c>
      <c r="D107" s="40"/>
      <c r="E107" s="42">
        <f>'1.1'!E107+'1.2'!E84+'1.3'!E92+'1.4'!E88</f>
        <v>2607</v>
      </c>
      <c r="F107" s="42">
        <f>'1.1'!F107+'1.2'!F84+'1.3'!F92+'1.4'!F88</f>
        <v>5610</v>
      </c>
      <c r="G107" s="42">
        <f>'1.1'!G107+'1.2'!G84+'1.3'!G92+'1.4'!G88</f>
        <v>6011</v>
      </c>
    </row>
    <row r="108" spans="2:7" ht="12.75">
      <c r="B108" s="164" t="s">
        <v>193</v>
      </c>
      <c r="C108" s="246" t="s">
        <v>35</v>
      </c>
      <c r="D108" s="247"/>
      <c r="E108" s="49">
        <f>'1.1'!E108+'1.2'!E85+'1.3'!E93+'1.4'!E89</f>
        <v>25752</v>
      </c>
      <c r="F108" s="49">
        <f>'1.1'!F108+'1.2'!F85+'1.3'!F93+'1.4'!F89</f>
        <v>26021</v>
      </c>
      <c r="G108" s="49">
        <f>'1.1'!G108+'1.2'!G85+'1.3'!G93+'1.4'!G89</f>
        <v>25945</v>
      </c>
    </row>
    <row r="109" spans="2:7" ht="12.75">
      <c r="B109" s="164" t="s">
        <v>179</v>
      </c>
      <c r="C109" s="246" t="s">
        <v>36</v>
      </c>
      <c r="D109" s="247"/>
      <c r="E109" s="49">
        <f>SUM(E110:E133)</f>
        <v>77099</v>
      </c>
      <c r="F109" s="49">
        <f>SUM(F110:F133)</f>
        <v>79936</v>
      </c>
      <c r="G109" s="49">
        <f>SUM(G110:G133)</f>
        <v>71805</v>
      </c>
    </row>
    <row r="110" spans="2:7" ht="12.75">
      <c r="B110" s="169" t="s">
        <v>194</v>
      </c>
      <c r="C110" s="263" t="s">
        <v>222</v>
      </c>
      <c r="D110" s="264"/>
      <c r="E110" s="170">
        <f>'1.1'!E110+'1.3'!E95</f>
        <v>15</v>
      </c>
      <c r="F110" s="170">
        <f>'1.1'!F110+'1.3'!F95</f>
        <v>5</v>
      </c>
      <c r="G110" s="170">
        <f>'1.1'!G110+'1.3'!G95</f>
        <v>12</v>
      </c>
    </row>
    <row r="111" spans="2:7" ht="12.75">
      <c r="B111" s="169" t="s">
        <v>195</v>
      </c>
      <c r="C111" s="241" t="s">
        <v>44</v>
      </c>
      <c r="D111" s="242"/>
      <c r="E111" s="42">
        <f>'1.1'!E111+'1.2'!E87+'1.3'!E96+'1.4'!E92</f>
        <v>950</v>
      </c>
      <c r="F111" s="42">
        <f>'1.1'!F111+'1.2'!F87+'1.3'!F96+'1.4'!F92</f>
        <v>1060</v>
      </c>
      <c r="G111" s="42">
        <f>'1.1'!G111+'1.2'!G87+'1.3'!G96+'1.4'!G92</f>
        <v>932</v>
      </c>
    </row>
    <row r="112" spans="2:7" ht="12.75">
      <c r="B112" s="160" t="s">
        <v>195</v>
      </c>
      <c r="C112" s="241" t="s">
        <v>227</v>
      </c>
      <c r="D112" s="242"/>
      <c r="E112" s="42">
        <f>'1.1'!E112+'1.1'!E113+'1.1'!E114+'1.2'!E88+'1.2'!E89+'1.3'!E97+'1.4'!E93+'1.4'!E94+'1.4'!E95</f>
        <v>710</v>
      </c>
      <c r="F112" s="42">
        <f>'1.1'!F112+'1.1'!F113+'1.2'!F88+'1.2'!F89+'1.3'!F97+'1.4'!F93+'1.4'!F94+'1.4'!F95</f>
        <v>832</v>
      </c>
      <c r="G112" s="42">
        <f>'1.1'!G112+'1.1'!G113+'1.2'!G88+'1.2'!G89+'1.3'!G97+'1.4'!G93+'1.4'!G94+'1.4'!G95+'1.1'!G114</f>
        <v>887</v>
      </c>
    </row>
    <row r="113" spans="2:7" ht="12.75">
      <c r="B113" s="160" t="s">
        <v>196</v>
      </c>
      <c r="C113" s="241" t="s">
        <v>45</v>
      </c>
      <c r="D113" s="242"/>
      <c r="E113" s="42">
        <f>'1.1'!E115+'1.3'!E98</f>
        <v>750</v>
      </c>
      <c r="F113" s="42">
        <f>'1.1'!F115+'1.3'!F98</f>
        <v>750</v>
      </c>
      <c r="G113" s="42">
        <f>'1.1'!G115+'1.3'!G98</f>
        <v>605</v>
      </c>
    </row>
    <row r="114" spans="2:7" ht="12.75">
      <c r="B114" s="160"/>
      <c r="C114" s="241" t="s">
        <v>223</v>
      </c>
      <c r="D114" s="242"/>
      <c r="E114" s="42">
        <f>'1.1'!E116+'1.3'!E99+'1.4'!E96</f>
        <v>360</v>
      </c>
      <c r="F114" s="42">
        <f>'1.1'!F116+'1.3'!F99+'1.4'!F96</f>
        <v>260</v>
      </c>
      <c r="G114" s="42">
        <f>'1.1'!G116+'1.3'!G99+'1.4'!G96</f>
        <v>119</v>
      </c>
    </row>
    <row r="115" spans="2:7" ht="12.75">
      <c r="B115" s="160"/>
      <c r="C115" s="241" t="s">
        <v>224</v>
      </c>
      <c r="D115" s="242"/>
      <c r="E115" s="42">
        <f>'1.1'!E117+'1.2'!E90+'1.3'!E100</f>
        <v>460</v>
      </c>
      <c r="F115" s="42">
        <f>'1.1'!F117+'1.2'!F90+'1.3'!F100</f>
        <v>560</v>
      </c>
      <c r="G115" s="42">
        <f>'1.1'!G117+'1.2'!G90+'1.3'!G100</f>
        <v>264</v>
      </c>
    </row>
    <row r="116" spans="2:7" ht="12.75">
      <c r="B116" s="160" t="s">
        <v>197</v>
      </c>
      <c r="C116" s="241" t="s">
        <v>46</v>
      </c>
      <c r="D116" s="242"/>
      <c r="E116" s="42">
        <f>'1.1'!E118+'1.1'!E119+'1.2'!E91+'1.3'!E101+'1.4'!E97+'1.4'!E98</f>
        <v>2582</v>
      </c>
      <c r="F116" s="42">
        <f>'1.1'!F118+'1.1'!F119+'1.2'!F91+'1.3'!F101+'1.4'!F97+'1.4'!F98</f>
        <v>2582</v>
      </c>
      <c r="G116" s="42">
        <f>'1.1'!G118+'1.1'!G119+'1.2'!G91+'1.3'!G101+'1.4'!G97+'1.4'!G98</f>
        <v>2089</v>
      </c>
    </row>
    <row r="117" spans="2:7" ht="12.75">
      <c r="B117" s="160" t="s">
        <v>198</v>
      </c>
      <c r="C117" s="241" t="s">
        <v>47</v>
      </c>
      <c r="D117" s="242"/>
      <c r="E117" s="42">
        <f>'1.1'!E120+'1.2'!E92+'1.3'!E102+'1.3'!E103+'1.4'!E99</f>
        <v>1864</v>
      </c>
      <c r="F117" s="42">
        <f>'1.1'!F120+'1.2'!F92+'1.3'!F102+'1.3'!F103+'1.4'!F99</f>
        <v>1630</v>
      </c>
      <c r="G117" s="42">
        <f>'1.1'!G120+'1.2'!G92+'1.3'!G102+'1.3'!G103+'1.4'!G99</f>
        <v>1433</v>
      </c>
    </row>
    <row r="118" spans="2:7" ht="12.75">
      <c r="B118" s="160" t="s">
        <v>199</v>
      </c>
      <c r="C118" s="241" t="s">
        <v>225</v>
      </c>
      <c r="D118" s="242"/>
      <c r="E118" s="42">
        <f>'1.1'!E121+'1.3'!E105</f>
        <v>0</v>
      </c>
      <c r="F118" s="42">
        <f>'1.1'!F121+'1.3'!F105</f>
        <v>0</v>
      </c>
      <c r="G118" s="42">
        <f>'1.1'!G121+'1.3'!G105</f>
        <v>456</v>
      </c>
    </row>
    <row r="119" spans="2:7" ht="12.75">
      <c r="B119" s="160" t="s">
        <v>200</v>
      </c>
      <c r="C119" s="241" t="s">
        <v>221</v>
      </c>
      <c r="D119" s="242"/>
      <c r="E119" s="42">
        <f>'1.1'!E122+'1.4'!E91</f>
        <v>10200</v>
      </c>
      <c r="F119" s="42">
        <f>'1.1'!F122+'1.4'!F91</f>
        <v>10200</v>
      </c>
      <c r="G119" s="42">
        <f>'1.1'!G122+'1.4'!G91</f>
        <v>10717</v>
      </c>
    </row>
    <row r="120" spans="2:7" ht="12.75">
      <c r="B120" s="160"/>
      <c r="C120" s="241" t="s">
        <v>48</v>
      </c>
      <c r="D120" s="242"/>
      <c r="E120" s="42">
        <f>'1.3'!E104+'1.4'!E100</f>
        <v>8800</v>
      </c>
      <c r="F120" s="42">
        <f>'1.3'!F104+'1.4'!F100</f>
        <v>10780</v>
      </c>
      <c r="G120" s="42">
        <f>'1.3'!G104+'1.4'!G100</f>
        <v>10597</v>
      </c>
    </row>
    <row r="121" spans="2:7" ht="12.75">
      <c r="B121" s="160"/>
      <c r="C121" s="241" t="s">
        <v>226</v>
      </c>
      <c r="D121" s="242"/>
      <c r="E121" s="42">
        <f>'1.1'!E123+'1.3'!E106</f>
        <v>8020</v>
      </c>
      <c r="F121" s="42">
        <f>'1.1'!F123+'1.3'!F106</f>
        <v>8060</v>
      </c>
      <c r="G121" s="42">
        <f>'1.1'!G123+'1.3'!G106</f>
        <v>8064</v>
      </c>
    </row>
    <row r="122" spans="2:7" ht="12.75">
      <c r="B122" s="160" t="s">
        <v>201</v>
      </c>
      <c r="C122" s="241" t="s">
        <v>49</v>
      </c>
      <c r="D122" s="242"/>
      <c r="E122" s="42">
        <f>'1.1'!E124+'1.2'!E93+'1.3'!E107+'1.4'!E101</f>
        <v>7060</v>
      </c>
      <c r="F122" s="42">
        <f>'1.1'!F124+'1.2'!F93+'1.3'!F107+'1.4'!F101</f>
        <v>6300</v>
      </c>
      <c r="G122" s="42">
        <f>'1.1'!G124+'1.2'!G93+'1.3'!G107+'1.4'!G101</f>
        <v>5903</v>
      </c>
    </row>
    <row r="123" spans="2:7" ht="12.75">
      <c r="B123" s="160" t="s">
        <v>202</v>
      </c>
      <c r="C123" s="241" t="s">
        <v>50</v>
      </c>
      <c r="D123" s="242"/>
      <c r="E123" s="42">
        <f>'1.1'!E125+'1.2'!E94+'1.3'!E108+'1.4'!E102</f>
        <v>4463</v>
      </c>
      <c r="F123" s="42">
        <f>'1.1'!F125+'1.2'!F94+'1.3'!F108+'1.4'!F102</f>
        <v>4443</v>
      </c>
      <c r="G123" s="42">
        <f>'1.1'!G125+'1.2'!G94+'1.3'!G108+'1.4'!G102</f>
        <v>3883</v>
      </c>
    </row>
    <row r="124" spans="2:7" ht="12.75">
      <c r="B124" s="160" t="s">
        <v>203</v>
      </c>
      <c r="C124" s="241" t="s">
        <v>51</v>
      </c>
      <c r="D124" s="242"/>
      <c r="E124" s="42">
        <f>'1.1'!E126+'1.2'!E95+'1.3'!E109+'1.4'!E103</f>
        <v>350</v>
      </c>
      <c r="F124" s="42">
        <f>'1.1'!F126+'1.2'!F95+'1.3'!F109+'1.4'!F103</f>
        <v>370</v>
      </c>
      <c r="G124" s="42">
        <f>'1.1'!G126+'1.2'!G95+'1.3'!G109+'1.4'!G103</f>
        <v>310</v>
      </c>
    </row>
    <row r="125" spans="2:7" ht="12.75">
      <c r="B125" s="160" t="s">
        <v>204</v>
      </c>
      <c r="C125" s="241" t="s">
        <v>52</v>
      </c>
      <c r="D125" s="242"/>
      <c r="E125" s="42">
        <f>'1.1'!E127+'1.2'!E96+'1.3'!E110+'1.4'!E104</f>
        <v>5220</v>
      </c>
      <c r="F125" s="42">
        <f>'1.1'!F127+'1.2'!F96+'1.3'!F110+'1.4'!F104</f>
        <v>5230</v>
      </c>
      <c r="G125" s="42">
        <f>'1.1'!G127+'1.2'!G96+'1.3'!G110+'1.4'!G104</f>
        <v>1545</v>
      </c>
    </row>
    <row r="126" spans="2:7" ht="12.75">
      <c r="B126" s="160" t="s">
        <v>205</v>
      </c>
      <c r="C126" s="241" t="s">
        <v>53</v>
      </c>
      <c r="D126" s="242"/>
      <c r="E126" s="42">
        <f>'1.1'!E128+'1.2'!E97+'1.3'!E111+'1.4'!E105+'1.3'!E112</f>
        <v>5684</v>
      </c>
      <c r="F126" s="42">
        <f>'1.1'!F128+'1.2'!F97+'1.3'!F111+'1.4'!F105+'1.3'!F112</f>
        <v>5974</v>
      </c>
      <c r="G126" s="42">
        <f>'1.1'!G128+'1.2'!G97+'1.3'!G111+'1.4'!G105+'1.3'!G112</f>
        <v>4330</v>
      </c>
    </row>
    <row r="127" spans="2:7" ht="12.75">
      <c r="B127" s="160" t="s">
        <v>206</v>
      </c>
      <c r="C127" s="241" t="s">
        <v>54</v>
      </c>
      <c r="D127" s="242"/>
      <c r="E127" s="42">
        <f>'1.1'!E129+'1.2'!E98</f>
        <v>530</v>
      </c>
      <c r="F127" s="42">
        <f>'1.1'!F129+'1.2'!F98</f>
        <v>530</v>
      </c>
      <c r="G127" s="42">
        <f>'1.1'!G129+'1.2'!G98</f>
        <v>412</v>
      </c>
    </row>
    <row r="128" spans="2:7" ht="12.75">
      <c r="B128" s="160" t="s">
        <v>207</v>
      </c>
      <c r="C128" s="241" t="s">
        <v>55</v>
      </c>
      <c r="D128" s="242"/>
      <c r="E128" s="42">
        <f>'1.1'!E130+'1.2'!E99+'1.3'!E117+'1.4'!E106</f>
        <v>13242</v>
      </c>
      <c r="F128" s="42">
        <f>'1.1'!F130+'1.2'!F99+'1.3'!F117+'1.4'!F106</f>
        <v>13942</v>
      </c>
      <c r="G128" s="42">
        <f>'1.1'!G130+'1.2'!G99+'1.3'!G117+'1.4'!G106</f>
        <v>13437</v>
      </c>
    </row>
    <row r="129" spans="2:7" ht="12.75">
      <c r="B129" s="160" t="s">
        <v>208</v>
      </c>
      <c r="C129" s="241" t="s">
        <v>56</v>
      </c>
      <c r="D129" s="242"/>
      <c r="E129" s="42">
        <f>'1.1'!E131+'1.1'!E132+'1.2'!E100+'1.2'!E101+'1.3'!E113+'1.3'!E114+'1.4'!E107</f>
        <v>1205</v>
      </c>
      <c r="F129" s="42">
        <f>'1.1'!F131+'1.1'!F132+'1.2'!F100+'1.2'!F101+'1.3'!F113+'1.3'!F114+'1.4'!F107</f>
        <v>1245</v>
      </c>
      <c r="G129" s="42">
        <f>'1.1'!G131+'1.1'!G132+'1.2'!G100+'1.2'!G101+'1.3'!G113+'1.3'!G114+'1.4'!G107</f>
        <v>983</v>
      </c>
    </row>
    <row r="130" spans="2:7" ht="12.75">
      <c r="B130" s="160" t="s">
        <v>209</v>
      </c>
      <c r="C130" s="241" t="s">
        <v>57</v>
      </c>
      <c r="D130" s="242"/>
      <c r="E130" s="42">
        <f>'1.1'!E133+'1.3'!E115</f>
        <v>3486</v>
      </c>
      <c r="F130" s="42">
        <f>'1.1'!F133+'1.3'!F115</f>
        <v>4030</v>
      </c>
      <c r="G130" s="42">
        <f>'1.1'!G133+'1.3'!G115</f>
        <v>3565</v>
      </c>
    </row>
    <row r="131" spans="2:7" ht="12.75">
      <c r="B131" s="160" t="s">
        <v>211</v>
      </c>
      <c r="C131" s="241" t="s">
        <v>58</v>
      </c>
      <c r="D131" s="242"/>
      <c r="E131" s="42">
        <f>'1.1'!E134+'1.1'!E135+'1.2'!E102+'1.3'!E116</f>
        <v>728</v>
      </c>
      <c r="F131" s="42">
        <f>'1.1'!F134+'1.1'!F135+'1.2'!F102+'1.3'!F116</f>
        <v>733</v>
      </c>
      <c r="G131" s="42">
        <f>'1.1'!G134+'1.1'!G135+'1.2'!G102+'1.3'!G116</f>
        <v>711</v>
      </c>
    </row>
    <row r="132" spans="2:7" ht="12.75">
      <c r="B132" s="160"/>
      <c r="C132" s="241" t="s">
        <v>228</v>
      </c>
      <c r="D132" s="242"/>
      <c r="E132" s="42"/>
      <c r="F132" s="42"/>
      <c r="G132" s="9"/>
    </row>
    <row r="133" spans="2:7" ht="12.75">
      <c r="B133" s="160" t="s">
        <v>212</v>
      </c>
      <c r="C133" s="241" t="s">
        <v>59</v>
      </c>
      <c r="D133" s="242"/>
      <c r="E133" s="42">
        <v>420</v>
      </c>
      <c r="F133" s="42">
        <v>420</v>
      </c>
      <c r="G133" s="9">
        <v>551</v>
      </c>
    </row>
    <row r="134" spans="2:7" ht="12.75">
      <c r="B134" s="164" t="s">
        <v>180</v>
      </c>
      <c r="C134" s="246" t="s">
        <v>37</v>
      </c>
      <c r="D134" s="247"/>
      <c r="E134" s="49">
        <v>1904</v>
      </c>
      <c r="F134" s="49">
        <v>4504</v>
      </c>
      <c r="G134" s="15">
        <v>4431</v>
      </c>
    </row>
    <row r="135" spans="2:7" ht="12.75">
      <c r="B135" s="164" t="s">
        <v>181</v>
      </c>
      <c r="C135" s="246" t="s">
        <v>38</v>
      </c>
      <c r="D135" s="247"/>
      <c r="E135" s="49">
        <v>1395</v>
      </c>
      <c r="F135" s="49">
        <v>1395</v>
      </c>
      <c r="G135" s="15">
        <v>1917</v>
      </c>
    </row>
    <row r="136" spans="2:7" ht="12.75">
      <c r="B136" s="164" t="s">
        <v>182</v>
      </c>
      <c r="C136" s="246" t="s">
        <v>39</v>
      </c>
      <c r="D136" s="247"/>
      <c r="E136" s="49">
        <v>16436</v>
      </c>
      <c r="F136" s="49">
        <v>19905</v>
      </c>
      <c r="G136" s="15">
        <v>19904</v>
      </c>
    </row>
    <row r="137" spans="2:7" ht="15">
      <c r="B137" s="55"/>
      <c r="C137" s="235" t="s">
        <v>14</v>
      </c>
      <c r="D137" s="261"/>
      <c r="E137" s="50">
        <f>E104+E108+E109+E134+E135+E136</f>
        <v>220329</v>
      </c>
      <c r="F137" s="50">
        <f>F104+F108+F109+F134+F135+F136</f>
        <v>231013</v>
      </c>
      <c r="G137" s="50">
        <f>G104+G108+G109+G134+G135+G136</f>
        <v>222720</v>
      </c>
    </row>
    <row r="138" spans="2:7" ht="12.75">
      <c r="B138" s="26" t="s">
        <v>170</v>
      </c>
      <c r="C138" s="262" t="s">
        <v>15</v>
      </c>
      <c r="D138" s="262"/>
      <c r="E138" s="49"/>
      <c r="F138" s="49"/>
      <c r="G138" s="15">
        <v>546</v>
      </c>
    </row>
    <row r="139" spans="2:7" ht="12.75">
      <c r="B139" s="172" t="s">
        <v>231</v>
      </c>
      <c r="C139" s="234" t="s">
        <v>232</v>
      </c>
      <c r="D139" s="234"/>
      <c r="E139" s="49">
        <v>2320</v>
      </c>
      <c r="F139" s="49">
        <v>2320</v>
      </c>
      <c r="G139" s="49">
        <v>2320</v>
      </c>
    </row>
    <row r="140" spans="2:7" ht="12.75">
      <c r="B140" s="172" t="s">
        <v>172</v>
      </c>
      <c r="C140" s="234" t="s">
        <v>219</v>
      </c>
      <c r="D140" s="234"/>
      <c r="E140" s="26">
        <v>21078</v>
      </c>
      <c r="F140" s="173">
        <v>22320</v>
      </c>
      <c r="G140" s="26"/>
    </row>
    <row r="141" spans="2:7" ht="15.75">
      <c r="B141" s="51"/>
      <c r="C141" s="51"/>
      <c r="D141" s="51" t="s">
        <v>16</v>
      </c>
      <c r="E141" s="52">
        <f>SUM(E137:E140)</f>
        <v>243727</v>
      </c>
      <c r="F141" s="52">
        <f>SUM(F137:F140)</f>
        <v>255653</v>
      </c>
      <c r="G141" s="52">
        <f>SUM(G137:G140)</f>
        <v>225586</v>
      </c>
    </row>
  </sheetData>
  <sheetProtection/>
  <mergeCells count="93">
    <mergeCell ref="C89:D89"/>
    <mergeCell ref="C101:D101"/>
    <mergeCell ref="C94:D94"/>
    <mergeCell ref="C95:D95"/>
    <mergeCell ref="C98:D98"/>
    <mergeCell ref="C93:D93"/>
    <mergeCell ref="C30:D30"/>
    <mergeCell ref="C36:D36"/>
    <mergeCell ref="C33:D33"/>
    <mergeCell ref="C140:D140"/>
    <mergeCell ref="C137:D137"/>
    <mergeCell ref="C138:D138"/>
    <mergeCell ref="C139:D139"/>
    <mergeCell ref="C108:D108"/>
    <mergeCell ref="C109:D109"/>
    <mergeCell ref="C110:D110"/>
    <mergeCell ref="C60:D60"/>
    <mergeCell ref="C38:D38"/>
    <mergeCell ref="C39:D39"/>
    <mergeCell ref="A49:G49"/>
    <mergeCell ref="C59:D59"/>
    <mergeCell ref="C41:D41"/>
    <mergeCell ref="C42:D42"/>
    <mergeCell ref="C35:D35"/>
    <mergeCell ref="C37:D37"/>
    <mergeCell ref="C31:D31"/>
    <mergeCell ref="C32:D32"/>
    <mergeCell ref="C34:D34"/>
    <mergeCell ref="A48:G48"/>
    <mergeCell ref="C19:D19"/>
    <mergeCell ref="C27:D27"/>
    <mergeCell ref="C28:D28"/>
    <mergeCell ref="C29:D29"/>
    <mergeCell ref="C20:D20"/>
    <mergeCell ref="C23:D23"/>
    <mergeCell ref="C24:D24"/>
    <mergeCell ref="C22:D22"/>
    <mergeCell ref="C25:D25"/>
    <mergeCell ref="C26:D26"/>
    <mergeCell ref="A4:G4"/>
    <mergeCell ref="A5:G5"/>
    <mergeCell ref="C14:D14"/>
    <mergeCell ref="C15:D15"/>
    <mergeCell ref="A6:G6"/>
    <mergeCell ref="C16:D16"/>
    <mergeCell ref="C17:D17"/>
    <mergeCell ref="C18:D18"/>
    <mergeCell ref="C13:D13"/>
    <mergeCell ref="C68:D68"/>
    <mergeCell ref="B79:G79"/>
    <mergeCell ref="B80:G80"/>
    <mergeCell ref="C65:D65"/>
    <mergeCell ref="C66:D66"/>
    <mergeCell ref="C67:D67"/>
    <mergeCell ref="C84:D84"/>
    <mergeCell ref="C85:D85"/>
    <mergeCell ref="C99:D99"/>
    <mergeCell ref="C100:D100"/>
    <mergeCell ref="C86:D86"/>
    <mergeCell ref="C90:D90"/>
    <mergeCell ref="C91:D91"/>
    <mergeCell ref="C92:D92"/>
    <mergeCell ref="C87:D87"/>
    <mergeCell ref="C88:D88"/>
    <mergeCell ref="C111:D111"/>
    <mergeCell ref="C112:D112"/>
    <mergeCell ref="C132:D132"/>
    <mergeCell ref="C130:D130"/>
    <mergeCell ref="C120:D120"/>
    <mergeCell ref="C126:D126"/>
    <mergeCell ref="C113:D113"/>
    <mergeCell ref="C114:D114"/>
    <mergeCell ref="C131:D131"/>
    <mergeCell ref="C121:D121"/>
    <mergeCell ref="C135:D135"/>
    <mergeCell ref="C136:D136"/>
    <mergeCell ref="C133:D133"/>
    <mergeCell ref="C134:D134"/>
    <mergeCell ref="D2:G2"/>
    <mergeCell ref="C127:D127"/>
    <mergeCell ref="C128:D128"/>
    <mergeCell ref="C129:D129"/>
    <mergeCell ref="C123:D123"/>
    <mergeCell ref="C124:D124"/>
    <mergeCell ref="C125:D125"/>
    <mergeCell ref="C103:D103"/>
    <mergeCell ref="C104:D104"/>
    <mergeCell ref="C115:D115"/>
    <mergeCell ref="C122:D122"/>
    <mergeCell ref="C116:D116"/>
    <mergeCell ref="C117:D117"/>
    <mergeCell ref="C118:D118"/>
    <mergeCell ref="C119:D119"/>
  </mergeCells>
  <printOptions/>
  <pageMargins left="0.75" right="0.75" top="1" bottom="1" header="0.5" footer="0.5"/>
  <pageSetup horizontalDpi="600" verticalDpi="600" orientation="portrait" paperSize="9" scale="70" r:id="rId1"/>
  <rowBreaks count="1" manualBreakCount="1">
    <brk id="7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K87"/>
  <sheetViews>
    <sheetView view="pageBreakPreview" zoomScaleSheetLayoutView="100" zoomScalePageLayoutView="0" workbookViewId="0" topLeftCell="A1">
      <selection activeCell="F2" sqref="F2:K2"/>
    </sheetView>
  </sheetViews>
  <sheetFormatPr defaultColWidth="9.00390625" defaultRowHeight="12.75"/>
  <sheetData>
    <row r="2" spans="6:11" ht="12.75">
      <c r="F2" s="279" t="s">
        <v>373</v>
      </c>
      <c r="G2" s="279"/>
      <c r="H2" s="279"/>
      <c r="I2" s="279"/>
      <c r="J2" s="279"/>
      <c r="K2" s="279"/>
    </row>
    <row r="3" spans="10:11" ht="12.75">
      <c r="J3" s="47"/>
      <c r="K3" s="47"/>
    </row>
    <row r="4" spans="1:11" ht="18">
      <c r="A4" s="256" t="s">
        <v>116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 ht="18">
      <c r="A5" s="289" t="s">
        <v>328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3:11" ht="18">
      <c r="C6" s="295"/>
      <c r="D6" s="295"/>
      <c r="E6" s="295"/>
      <c r="F6" s="295"/>
      <c r="G6" s="295"/>
      <c r="H6" s="295"/>
      <c r="I6" s="295"/>
      <c r="J6" s="295"/>
      <c r="K6" s="295"/>
    </row>
    <row r="7" ht="12.75">
      <c r="H7" s="58"/>
    </row>
    <row r="8" ht="13.5" thickBot="1"/>
    <row r="9" spans="1:11" ht="39.75" thickBot="1" thickTop="1">
      <c r="A9" s="59" t="s">
        <v>71</v>
      </c>
      <c r="B9" s="283" t="s">
        <v>2</v>
      </c>
      <c r="C9" s="284"/>
      <c r="D9" s="284"/>
      <c r="E9" s="284"/>
      <c r="F9" s="284"/>
      <c r="G9" s="284"/>
      <c r="H9" s="284"/>
      <c r="I9" s="284"/>
      <c r="J9" s="285"/>
      <c r="K9" s="60" t="s">
        <v>68</v>
      </c>
    </row>
    <row r="10" spans="1:11" ht="12.75">
      <c r="A10" s="89" t="s">
        <v>272</v>
      </c>
      <c r="B10" s="73" t="s">
        <v>273</v>
      </c>
      <c r="C10" s="87"/>
      <c r="D10" s="74"/>
      <c r="E10" s="74"/>
      <c r="F10" s="74"/>
      <c r="G10" s="75"/>
      <c r="H10" s="31"/>
      <c r="I10" s="31"/>
      <c r="J10" s="31"/>
      <c r="K10" s="8"/>
    </row>
    <row r="11" spans="1:11" ht="12.75">
      <c r="A11" s="66"/>
      <c r="B11" s="31"/>
      <c r="C11" s="31"/>
      <c r="D11" s="31"/>
      <c r="E11" s="31"/>
      <c r="F11" s="31"/>
      <c r="G11" s="37"/>
      <c r="H11" s="31"/>
      <c r="I11" s="31"/>
      <c r="J11" s="31"/>
      <c r="K11" s="8"/>
    </row>
    <row r="12" spans="1:11" ht="12.75">
      <c r="A12" s="69"/>
      <c r="B12" s="70" t="s">
        <v>117</v>
      </c>
      <c r="C12" s="31"/>
      <c r="D12" s="31"/>
      <c r="E12" s="31"/>
      <c r="F12" s="31"/>
      <c r="G12" s="37"/>
      <c r="H12" s="31"/>
      <c r="I12" s="31"/>
      <c r="J12" s="31"/>
      <c r="K12" s="8">
        <v>18879</v>
      </c>
    </row>
    <row r="13" spans="1:11" ht="12.75">
      <c r="A13" s="66"/>
      <c r="B13" s="31"/>
      <c r="C13" s="31"/>
      <c r="D13" s="31"/>
      <c r="E13" s="31"/>
      <c r="F13" s="31"/>
      <c r="G13" s="37"/>
      <c r="H13" s="67" t="s">
        <v>120</v>
      </c>
      <c r="I13" s="31"/>
      <c r="J13" s="31"/>
      <c r="K13" s="68">
        <f>SUM(K12)</f>
        <v>18879</v>
      </c>
    </row>
    <row r="14" spans="1:11" ht="12.75">
      <c r="A14" s="89" t="s">
        <v>74</v>
      </c>
      <c r="B14" s="76" t="s">
        <v>63</v>
      </c>
      <c r="C14" s="77"/>
      <c r="D14" s="78"/>
      <c r="E14" s="78"/>
      <c r="F14" s="78"/>
      <c r="G14" s="79"/>
      <c r="H14" s="38"/>
      <c r="I14" s="38"/>
      <c r="J14" s="38"/>
      <c r="K14" s="8"/>
    </row>
    <row r="15" spans="1:11" ht="12.75">
      <c r="A15" s="101"/>
      <c r="B15" s="102"/>
      <c r="C15" s="103"/>
      <c r="D15" s="104"/>
      <c r="E15" s="104"/>
      <c r="F15" s="104"/>
      <c r="G15" s="105"/>
      <c r="H15" s="12"/>
      <c r="I15" s="12"/>
      <c r="J15" s="12"/>
      <c r="K15" s="219"/>
    </row>
    <row r="16" spans="1:11" ht="12.75">
      <c r="A16" s="214"/>
      <c r="B16" s="70" t="s">
        <v>117</v>
      </c>
      <c r="C16" s="70"/>
      <c r="D16" s="31"/>
      <c r="E16" s="31"/>
      <c r="F16" s="31"/>
      <c r="G16" s="37"/>
      <c r="H16" s="31"/>
      <c r="I16" s="31"/>
      <c r="J16" s="31"/>
      <c r="K16" s="8">
        <v>1126</v>
      </c>
    </row>
    <row r="17" spans="1:11" ht="12.75">
      <c r="A17" s="69"/>
      <c r="B17" s="70" t="s">
        <v>118</v>
      </c>
      <c r="C17" s="70"/>
      <c r="D17" s="70"/>
      <c r="E17" s="31"/>
      <c r="F17" s="31"/>
      <c r="G17" s="37"/>
      <c r="H17" s="31"/>
      <c r="I17" s="31"/>
      <c r="J17" s="31"/>
      <c r="K17" s="8">
        <v>27</v>
      </c>
    </row>
    <row r="18" spans="1:11" ht="12.75">
      <c r="A18" s="69"/>
      <c r="B18" s="70" t="s">
        <v>22</v>
      </c>
      <c r="C18" s="70"/>
      <c r="D18" s="70"/>
      <c r="E18" s="31"/>
      <c r="F18" s="31"/>
      <c r="G18" s="37"/>
      <c r="H18" s="31"/>
      <c r="I18" s="31"/>
      <c r="J18" s="31"/>
      <c r="K18" s="8">
        <v>1610</v>
      </c>
    </row>
    <row r="19" spans="1:11" ht="12.75">
      <c r="A19" s="69"/>
      <c r="B19" s="70" t="s">
        <v>300</v>
      </c>
      <c r="C19" s="70"/>
      <c r="D19" s="70"/>
      <c r="E19" s="31"/>
      <c r="F19" s="31"/>
      <c r="G19" s="37"/>
      <c r="H19" s="31"/>
      <c r="I19" s="31"/>
      <c r="J19" s="31"/>
      <c r="K19" s="8">
        <v>181</v>
      </c>
    </row>
    <row r="20" spans="1:11" ht="12.75">
      <c r="A20" s="69"/>
      <c r="B20" s="70" t="s">
        <v>119</v>
      </c>
      <c r="C20" s="31"/>
      <c r="D20" s="31"/>
      <c r="E20" s="31"/>
      <c r="F20" s="31"/>
      <c r="G20" s="37"/>
      <c r="H20" s="31"/>
      <c r="I20" s="31"/>
      <c r="J20" s="31"/>
      <c r="K20" s="8">
        <v>89012</v>
      </c>
    </row>
    <row r="21" spans="1:11" ht="12.75">
      <c r="A21" s="61"/>
      <c r="B21" s="62"/>
      <c r="C21" s="80"/>
      <c r="D21" s="38"/>
      <c r="E21" s="38"/>
      <c r="F21" s="38"/>
      <c r="G21" s="63"/>
      <c r="H21" s="81" t="s">
        <v>120</v>
      </c>
      <c r="I21" s="38"/>
      <c r="J21" s="38"/>
      <c r="K21" s="68">
        <f>SUM(K16:K20)</f>
        <v>91956</v>
      </c>
    </row>
    <row r="22" spans="1:11" ht="12.75">
      <c r="A22" s="89" t="s">
        <v>77</v>
      </c>
      <c r="B22" s="73" t="s">
        <v>65</v>
      </c>
      <c r="C22" s="74"/>
      <c r="D22" s="73"/>
      <c r="E22" s="73"/>
      <c r="F22" s="74"/>
      <c r="G22" s="75"/>
      <c r="H22" s="31"/>
      <c r="I22" s="31"/>
      <c r="J22" s="31"/>
      <c r="K22" s="8"/>
    </row>
    <row r="23" spans="1:11" ht="12.75">
      <c r="A23" s="97"/>
      <c r="B23" s="98"/>
      <c r="C23" s="99"/>
      <c r="D23" s="98"/>
      <c r="E23" s="98"/>
      <c r="F23" s="99"/>
      <c r="G23" s="100"/>
      <c r="H23" s="31"/>
      <c r="I23" s="31"/>
      <c r="J23" s="31"/>
      <c r="K23" s="8"/>
    </row>
    <row r="24" spans="1:11" ht="12.75">
      <c r="A24" s="69"/>
      <c r="B24" s="70" t="s">
        <v>117</v>
      </c>
      <c r="C24" s="31"/>
      <c r="D24" s="31"/>
      <c r="E24" s="31"/>
      <c r="F24" s="31"/>
      <c r="G24" s="37"/>
      <c r="H24" s="31"/>
      <c r="I24" s="31"/>
      <c r="J24" s="31"/>
      <c r="K24" s="8">
        <v>178</v>
      </c>
    </row>
    <row r="25" spans="1:11" ht="12.75">
      <c r="A25" s="214"/>
      <c r="B25" s="70" t="s">
        <v>22</v>
      </c>
      <c r="C25" s="70"/>
      <c r="D25" s="31"/>
      <c r="E25" s="31"/>
      <c r="F25" s="31"/>
      <c r="G25" s="37"/>
      <c r="H25" s="31"/>
      <c r="I25" s="31"/>
      <c r="J25" s="37"/>
      <c r="K25" s="8">
        <v>560</v>
      </c>
    </row>
    <row r="26" spans="1:11" ht="12.75">
      <c r="A26" s="66"/>
      <c r="B26" s="31"/>
      <c r="C26" s="31"/>
      <c r="D26" s="31"/>
      <c r="E26" s="31"/>
      <c r="F26" s="31"/>
      <c r="G26" s="37"/>
      <c r="H26" s="67" t="s">
        <v>120</v>
      </c>
      <c r="I26" s="31"/>
      <c r="J26" s="31"/>
      <c r="K26" s="68">
        <f>SUM(K24:K25)</f>
        <v>738</v>
      </c>
    </row>
    <row r="27" spans="1:11" ht="12.75">
      <c r="A27" s="89" t="s">
        <v>358</v>
      </c>
      <c r="B27" s="73" t="s">
        <v>80</v>
      </c>
      <c r="C27" s="74"/>
      <c r="D27" s="74"/>
      <c r="E27" s="74"/>
      <c r="F27" s="74"/>
      <c r="G27" s="75"/>
      <c r="H27" s="67"/>
      <c r="I27" s="31"/>
      <c r="J27" s="31"/>
      <c r="K27" s="8"/>
    </row>
    <row r="28" spans="1:11" ht="12.75">
      <c r="A28" s="86"/>
      <c r="B28" s="71"/>
      <c r="C28" s="31"/>
      <c r="D28" s="31"/>
      <c r="E28" s="31"/>
      <c r="F28" s="31"/>
      <c r="G28" s="37"/>
      <c r="H28" s="67"/>
      <c r="I28" s="31"/>
      <c r="J28" s="31"/>
      <c r="K28" s="8"/>
    </row>
    <row r="29" spans="1:11" ht="12.75">
      <c r="A29" s="86"/>
      <c r="B29" s="70" t="s">
        <v>301</v>
      </c>
      <c r="C29" s="31"/>
      <c r="D29" s="31"/>
      <c r="E29" s="31"/>
      <c r="F29" s="31"/>
      <c r="G29" s="37"/>
      <c r="H29" s="67"/>
      <c r="I29" s="31"/>
      <c r="J29" s="31"/>
      <c r="K29" s="8">
        <v>2080</v>
      </c>
    </row>
    <row r="30" spans="1:11" ht="12.75">
      <c r="A30" s="69"/>
      <c r="B30" s="70" t="s">
        <v>30</v>
      </c>
      <c r="C30" s="31"/>
      <c r="D30" s="31"/>
      <c r="E30" s="31"/>
      <c r="F30" s="31"/>
      <c r="G30" s="37"/>
      <c r="H30" s="67"/>
      <c r="I30" s="31"/>
      <c r="J30" s="31"/>
      <c r="K30" s="8">
        <v>86478</v>
      </c>
    </row>
    <row r="31" spans="1:11" ht="12.75">
      <c r="A31" s="69"/>
      <c r="B31" s="70" t="s">
        <v>118</v>
      </c>
      <c r="C31" s="31"/>
      <c r="D31" s="31"/>
      <c r="E31" s="31"/>
      <c r="F31" s="31"/>
      <c r="G31" s="37"/>
      <c r="H31" s="67"/>
      <c r="I31" s="31"/>
      <c r="J31" s="31"/>
      <c r="K31" s="8">
        <v>-805</v>
      </c>
    </row>
    <row r="32" spans="1:11" ht="12.75">
      <c r="A32" s="66"/>
      <c r="B32" s="31"/>
      <c r="C32" s="31"/>
      <c r="D32" s="31"/>
      <c r="E32" s="31"/>
      <c r="F32" s="31"/>
      <c r="G32" s="37"/>
      <c r="H32" s="67" t="s">
        <v>120</v>
      </c>
      <c r="I32" s="31"/>
      <c r="J32" s="31"/>
      <c r="K32" s="68">
        <f>SUM(K29:K31)</f>
        <v>87753</v>
      </c>
    </row>
    <row r="33" spans="1:11" ht="12.75">
      <c r="A33" s="89" t="s">
        <v>121</v>
      </c>
      <c r="B33" s="73" t="s">
        <v>122</v>
      </c>
      <c r="C33" s="74"/>
      <c r="D33" s="73"/>
      <c r="E33" s="73"/>
      <c r="F33" s="74"/>
      <c r="G33" s="75"/>
      <c r="H33" s="31"/>
      <c r="I33" s="31"/>
      <c r="J33" s="31"/>
      <c r="K33" s="8"/>
    </row>
    <row r="34" spans="1:11" ht="12.75">
      <c r="A34" s="97"/>
      <c r="B34" s="98"/>
      <c r="C34" s="99"/>
      <c r="D34" s="98"/>
      <c r="E34" s="98"/>
      <c r="F34" s="99"/>
      <c r="G34" s="100"/>
      <c r="H34" s="31"/>
      <c r="I34" s="31"/>
      <c r="J34" s="31"/>
      <c r="K34" s="8"/>
    </row>
    <row r="35" spans="1:11" ht="12.75">
      <c r="A35" s="69"/>
      <c r="B35" s="70" t="s">
        <v>22</v>
      </c>
      <c r="C35" s="31"/>
      <c r="D35" s="31"/>
      <c r="E35" s="31"/>
      <c r="F35" s="31"/>
      <c r="G35" s="37"/>
      <c r="H35" s="31"/>
      <c r="I35" s="31"/>
      <c r="J35" s="31"/>
      <c r="K35" s="8">
        <v>52128</v>
      </c>
    </row>
    <row r="36" spans="1:11" ht="12.75">
      <c r="A36" s="66"/>
      <c r="B36" s="31"/>
      <c r="C36" s="31"/>
      <c r="D36" s="31"/>
      <c r="E36" s="31"/>
      <c r="F36" s="31"/>
      <c r="G36" s="37"/>
      <c r="H36" s="67" t="s">
        <v>120</v>
      </c>
      <c r="I36" s="31"/>
      <c r="J36" s="31"/>
      <c r="K36" s="68">
        <f>SUM(K35:K35)</f>
        <v>52128</v>
      </c>
    </row>
    <row r="37" spans="1:11" ht="12.75">
      <c r="A37" s="89" t="s">
        <v>278</v>
      </c>
      <c r="B37" s="73" t="s">
        <v>279</v>
      </c>
      <c r="C37" s="74"/>
      <c r="D37" s="73"/>
      <c r="E37" s="73"/>
      <c r="F37" s="74"/>
      <c r="G37" s="75"/>
      <c r="H37" s="31"/>
      <c r="I37" s="31"/>
      <c r="J37" s="31"/>
      <c r="K37" s="8"/>
    </row>
    <row r="38" spans="1:11" ht="12.75">
      <c r="A38" s="97"/>
      <c r="B38" s="98"/>
      <c r="C38" s="99"/>
      <c r="D38" s="98"/>
      <c r="E38" s="98"/>
      <c r="F38" s="99"/>
      <c r="G38" s="100"/>
      <c r="H38" s="31"/>
      <c r="I38" s="31"/>
      <c r="J38" s="31"/>
      <c r="K38" s="8"/>
    </row>
    <row r="39" spans="1:11" ht="12.75">
      <c r="A39" s="69"/>
      <c r="B39" s="70" t="s">
        <v>23</v>
      </c>
      <c r="C39" s="31"/>
      <c r="D39" s="31"/>
      <c r="E39" s="31"/>
      <c r="F39" s="31"/>
      <c r="G39" s="37"/>
      <c r="H39" s="31"/>
      <c r="I39" s="31"/>
      <c r="J39" s="31"/>
      <c r="K39" s="8">
        <v>15874</v>
      </c>
    </row>
    <row r="40" spans="1:11" ht="12.75">
      <c r="A40" s="69"/>
      <c r="B40" s="70" t="s">
        <v>30</v>
      </c>
      <c r="C40" s="31"/>
      <c r="D40" s="31"/>
      <c r="E40" s="31"/>
      <c r="F40" s="31"/>
      <c r="G40" s="37"/>
      <c r="H40" s="31"/>
      <c r="I40" s="31"/>
      <c r="J40" s="31"/>
      <c r="K40" s="8">
        <v>745</v>
      </c>
    </row>
    <row r="41" spans="1:11" ht="12.75">
      <c r="A41" s="66"/>
      <c r="B41" s="31"/>
      <c r="C41" s="31"/>
      <c r="D41" s="31"/>
      <c r="E41" s="31"/>
      <c r="F41" s="31"/>
      <c r="G41" s="37"/>
      <c r="H41" s="67" t="s">
        <v>120</v>
      </c>
      <c r="I41" s="31"/>
      <c r="J41" s="31"/>
      <c r="K41" s="68">
        <f>SUM(K39:K40)</f>
        <v>16619</v>
      </c>
    </row>
    <row r="42" spans="1:11" ht="12.75">
      <c r="A42" s="89" t="s">
        <v>280</v>
      </c>
      <c r="B42" s="73" t="s">
        <v>302</v>
      </c>
      <c r="C42" s="74"/>
      <c r="D42" s="73"/>
      <c r="E42" s="73"/>
      <c r="F42" s="74"/>
      <c r="G42" s="75"/>
      <c r="H42" s="31"/>
      <c r="I42" s="31"/>
      <c r="J42" s="31"/>
      <c r="K42" s="8"/>
    </row>
    <row r="43" spans="1:11" ht="12.75">
      <c r="A43" s="97"/>
      <c r="B43" s="98"/>
      <c r="C43" s="99"/>
      <c r="D43" s="98"/>
      <c r="E43" s="98"/>
      <c r="F43" s="99"/>
      <c r="G43" s="100"/>
      <c r="H43" s="31"/>
      <c r="I43" s="31"/>
      <c r="J43" s="31"/>
      <c r="K43" s="8"/>
    </row>
    <row r="44" spans="1:11" ht="12.75">
      <c r="A44" s="69"/>
      <c r="B44" s="70" t="s">
        <v>22</v>
      </c>
      <c r="C44" s="31"/>
      <c r="D44" s="31"/>
      <c r="E44" s="31"/>
      <c r="F44" s="31"/>
      <c r="G44" s="37"/>
      <c r="H44" s="31"/>
      <c r="I44" s="31"/>
      <c r="J44" s="31"/>
      <c r="K44" s="8">
        <v>3406</v>
      </c>
    </row>
    <row r="45" spans="1:11" ht="12.75">
      <c r="A45" s="66"/>
      <c r="B45" s="31"/>
      <c r="C45" s="31"/>
      <c r="D45" s="31"/>
      <c r="E45" s="31"/>
      <c r="F45" s="31"/>
      <c r="G45" s="37"/>
      <c r="H45" s="67" t="s">
        <v>120</v>
      </c>
      <c r="I45" s="31"/>
      <c r="J45" s="31"/>
      <c r="K45" s="68">
        <f>SUM(K44)</f>
        <v>3406</v>
      </c>
    </row>
    <row r="46" spans="1:11" ht="12.75">
      <c r="A46" s="89" t="s">
        <v>82</v>
      </c>
      <c r="B46" s="73" t="s">
        <v>83</v>
      </c>
      <c r="C46" s="74"/>
      <c r="D46" s="74"/>
      <c r="E46" s="74"/>
      <c r="F46" s="74"/>
      <c r="G46" s="75"/>
      <c r="H46" s="67"/>
      <c r="I46" s="31"/>
      <c r="J46" s="31"/>
      <c r="K46" s="8"/>
    </row>
    <row r="47" spans="1:11" ht="12.75">
      <c r="A47" s="66"/>
      <c r="B47" s="31"/>
      <c r="C47" s="31"/>
      <c r="D47" s="31"/>
      <c r="E47" s="31"/>
      <c r="F47" s="31"/>
      <c r="G47" s="37"/>
      <c r="H47" s="67"/>
      <c r="I47" s="31"/>
      <c r="J47" s="31"/>
      <c r="K47" s="8"/>
    </row>
    <row r="48" spans="1:11" ht="12.75">
      <c r="A48" s="69"/>
      <c r="B48" s="70" t="s">
        <v>30</v>
      </c>
      <c r="C48" s="31"/>
      <c r="D48" s="31"/>
      <c r="E48" s="31"/>
      <c r="F48" s="31"/>
      <c r="G48" s="37"/>
      <c r="H48" s="67"/>
      <c r="I48" s="31"/>
      <c r="J48" s="31"/>
      <c r="K48" s="8">
        <v>9567</v>
      </c>
    </row>
    <row r="49" spans="1:11" ht="12.75">
      <c r="A49" s="66"/>
      <c r="B49" s="31"/>
      <c r="C49" s="31"/>
      <c r="D49" s="31"/>
      <c r="E49" s="31"/>
      <c r="F49" s="31"/>
      <c r="G49" s="37"/>
      <c r="H49" s="67" t="s">
        <v>120</v>
      </c>
      <c r="I49" s="31"/>
      <c r="J49" s="31"/>
      <c r="K49" s="68">
        <f>SUM(K48)</f>
        <v>9567</v>
      </c>
    </row>
    <row r="50" spans="1:11" ht="12.75">
      <c r="A50" s="89" t="s">
        <v>84</v>
      </c>
      <c r="B50" s="73" t="s">
        <v>85</v>
      </c>
      <c r="C50" s="87"/>
      <c r="D50" s="74"/>
      <c r="E50" s="74"/>
      <c r="F50" s="74"/>
      <c r="G50" s="75"/>
      <c r="H50" s="31"/>
      <c r="I50" s="31"/>
      <c r="J50" s="31"/>
      <c r="K50" s="8"/>
    </row>
    <row r="51" spans="1:11" ht="12.75">
      <c r="A51" s="66"/>
      <c r="B51" s="31"/>
      <c r="C51" s="31"/>
      <c r="D51" s="31"/>
      <c r="E51" s="31"/>
      <c r="F51" s="31"/>
      <c r="G51" s="37"/>
      <c r="H51" s="31"/>
      <c r="I51" s="31"/>
      <c r="J51" s="31"/>
      <c r="K51" s="8"/>
    </row>
    <row r="52" spans="1:11" ht="12.75">
      <c r="A52" s="69"/>
      <c r="B52" s="70" t="s">
        <v>30</v>
      </c>
      <c r="C52" s="31"/>
      <c r="D52" s="31"/>
      <c r="E52" s="31"/>
      <c r="F52" s="31"/>
      <c r="G52" s="37"/>
      <c r="H52" s="31"/>
      <c r="I52" s="31"/>
      <c r="J52" s="31"/>
      <c r="K52" s="8">
        <v>471</v>
      </c>
    </row>
    <row r="53" spans="1:11" ht="12.75">
      <c r="A53" s="66"/>
      <c r="B53" s="31"/>
      <c r="C53" s="31"/>
      <c r="D53" s="31"/>
      <c r="E53" s="31"/>
      <c r="F53" s="31"/>
      <c r="G53" s="37"/>
      <c r="H53" s="67" t="s">
        <v>120</v>
      </c>
      <c r="I53" s="31"/>
      <c r="J53" s="31"/>
      <c r="K53" s="68">
        <f>SUM(K52)</f>
        <v>471</v>
      </c>
    </row>
    <row r="54" spans="1:11" ht="12.75">
      <c r="A54" s="89" t="s">
        <v>86</v>
      </c>
      <c r="B54" s="73" t="s">
        <v>87</v>
      </c>
      <c r="C54" s="74"/>
      <c r="D54" s="74"/>
      <c r="E54" s="74"/>
      <c r="F54" s="74"/>
      <c r="G54" s="75"/>
      <c r="H54" s="67"/>
      <c r="I54" s="31"/>
      <c r="J54" s="31"/>
      <c r="K54" s="8"/>
    </row>
    <row r="55" spans="1:11" ht="12.75">
      <c r="A55" s="66"/>
      <c r="B55" s="31"/>
      <c r="C55" s="31"/>
      <c r="D55" s="31"/>
      <c r="E55" s="31"/>
      <c r="F55" s="31"/>
      <c r="G55" s="37"/>
      <c r="H55" s="67"/>
      <c r="I55" s="31"/>
      <c r="J55" s="31"/>
      <c r="K55" s="8"/>
    </row>
    <row r="56" spans="1:11" ht="12.75">
      <c r="A56" s="69"/>
      <c r="B56" s="70" t="s">
        <v>30</v>
      </c>
      <c r="C56" s="31"/>
      <c r="D56" s="31"/>
      <c r="E56" s="31"/>
      <c r="F56" s="31"/>
      <c r="G56" s="37"/>
      <c r="H56" s="67"/>
      <c r="I56" s="31"/>
      <c r="J56" s="31"/>
      <c r="K56" s="8">
        <v>2738</v>
      </c>
    </row>
    <row r="57" spans="1:11" ht="12.75">
      <c r="A57" s="66"/>
      <c r="B57" s="31"/>
      <c r="C57" s="31"/>
      <c r="D57" s="31"/>
      <c r="E57" s="31"/>
      <c r="F57" s="31"/>
      <c r="G57" s="37"/>
      <c r="H57" s="67" t="s">
        <v>120</v>
      </c>
      <c r="I57" s="31"/>
      <c r="J57" s="31"/>
      <c r="K57" s="68">
        <f>SUM(K56)</f>
        <v>2738</v>
      </c>
    </row>
    <row r="58" spans="1:11" ht="12.75">
      <c r="A58" s="89" t="s">
        <v>88</v>
      </c>
      <c r="B58" s="73" t="s">
        <v>89</v>
      </c>
      <c r="C58" s="87"/>
      <c r="D58" s="74"/>
      <c r="E58" s="74"/>
      <c r="F58" s="74"/>
      <c r="G58" s="75"/>
      <c r="H58" s="31"/>
      <c r="I58" s="31"/>
      <c r="J58" s="31"/>
      <c r="K58" s="8"/>
    </row>
    <row r="59" spans="1:11" ht="12.75">
      <c r="A59" s="66"/>
      <c r="B59" s="31"/>
      <c r="C59" s="31"/>
      <c r="D59" s="31"/>
      <c r="E59" s="31"/>
      <c r="F59" s="31"/>
      <c r="G59" s="37"/>
      <c r="H59" s="31"/>
      <c r="I59" s="31"/>
      <c r="J59" s="31"/>
      <c r="K59" s="8"/>
    </row>
    <row r="60" spans="1:11" ht="12.75">
      <c r="A60" s="69"/>
      <c r="B60" s="70" t="s">
        <v>30</v>
      </c>
      <c r="C60" s="31"/>
      <c r="D60" s="31"/>
      <c r="E60" s="31"/>
      <c r="F60" s="31"/>
      <c r="G60" s="37"/>
      <c r="H60" s="31"/>
      <c r="I60" s="31"/>
      <c r="J60" s="31"/>
      <c r="K60" s="8">
        <v>2375</v>
      </c>
    </row>
    <row r="61" spans="1:11" ht="12.75">
      <c r="A61" s="66"/>
      <c r="B61" s="31"/>
      <c r="C61" s="31"/>
      <c r="D61" s="31"/>
      <c r="E61" s="31"/>
      <c r="F61" s="31"/>
      <c r="G61" s="37"/>
      <c r="H61" s="67" t="s">
        <v>120</v>
      </c>
      <c r="I61" s="31"/>
      <c r="J61" s="31"/>
      <c r="K61" s="68">
        <f>SUM(K60)</f>
        <v>2375</v>
      </c>
    </row>
    <row r="62" spans="1:11" ht="12.75">
      <c r="A62" s="89" t="s">
        <v>356</v>
      </c>
      <c r="B62" s="73" t="s">
        <v>357</v>
      </c>
      <c r="C62" s="87"/>
      <c r="D62" s="74"/>
      <c r="E62" s="74"/>
      <c r="F62" s="74"/>
      <c r="G62" s="75"/>
      <c r="H62" s="31"/>
      <c r="I62" s="31"/>
      <c r="J62" s="31"/>
      <c r="K62" s="8"/>
    </row>
    <row r="63" spans="1:11" ht="12.75">
      <c r="A63" s="66"/>
      <c r="B63" s="31"/>
      <c r="C63" s="31"/>
      <c r="D63" s="31"/>
      <c r="E63" s="31"/>
      <c r="F63" s="31"/>
      <c r="G63" s="37"/>
      <c r="H63" s="31"/>
      <c r="I63" s="31"/>
      <c r="J63" s="31"/>
      <c r="K63" s="8"/>
    </row>
    <row r="64" spans="1:11" ht="12.75">
      <c r="A64" s="69"/>
      <c r="B64" s="70" t="s">
        <v>30</v>
      </c>
      <c r="C64" s="31"/>
      <c r="D64" s="31"/>
      <c r="E64" s="31"/>
      <c r="F64" s="31"/>
      <c r="G64" s="37"/>
      <c r="H64" s="31"/>
      <c r="I64" s="31"/>
      <c r="J64" s="31"/>
      <c r="K64" s="8">
        <v>20</v>
      </c>
    </row>
    <row r="65" spans="1:11" ht="12.75">
      <c r="A65" s="66"/>
      <c r="B65" s="31"/>
      <c r="C65" s="31"/>
      <c r="D65" s="31"/>
      <c r="E65" s="31"/>
      <c r="F65" s="31"/>
      <c r="G65" s="37"/>
      <c r="H65" s="67" t="s">
        <v>120</v>
      </c>
      <c r="I65" s="31"/>
      <c r="J65" s="31"/>
      <c r="K65" s="68">
        <f>SUM(K64)</f>
        <v>20</v>
      </c>
    </row>
    <row r="66" spans="1:11" ht="12.75">
      <c r="A66" s="89" t="s">
        <v>97</v>
      </c>
      <c r="B66" s="73" t="s">
        <v>360</v>
      </c>
      <c r="C66" s="87"/>
      <c r="D66" s="74"/>
      <c r="E66" s="74"/>
      <c r="F66" s="74"/>
      <c r="G66" s="75"/>
      <c r="H66" s="31"/>
      <c r="I66" s="31"/>
      <c r="J66" s="31"/>
      <c r="K66" s="8"/>
    </row>
    <row r="67" spans="1:11" ht="12.75">
      <c r="A67" s="66"/>
      <c r="B67" s="31"/>
      <c r="C67" s="31"/>
      <c r="D67" s="31"/>
      <c r="E67" s="31"/>
      <c r="F67" s="31"/>
      <c r="G67" s="37"/>
      <c r="H67" s="31"/>
      <c r="I67" s="31"/>
      <c r="J67" s="31"/>
      <c r="K67" s="8"/>
    </row>
    <row r="68" spans="1:11" ht="12.75">
      <c r="A68" s="69"/>
      <c r="B68" s="70" t="s">
        <v>30</v>
      </c>
      <c r="C68" s="31"/>
      <c r="D68" s="31"/>
      <c r="E68" s="31"/>
      <c r="F68" s="31"/>
      <c r="G68" s="37"/>
      <c r="H68" s="31"/>
      <c r="I68" s="31"/>
      <c r="J68" s="31"/>
      <c r="K68" s="8">
        <v>56</v>
      </c>
    </row>
    <row r="69" spans="1:11" ht="12.75">
      <c r="A69" s="66"/>
      <c r="B69" s="31"/>
      <c r="C69" s="31"/>
      <c r="D69" s="31"/>
      <c r="E69" s="31"/>
      <c r="F69" s="31"/>
      <c r="G69" s="37"/>
      <c r="H69" s="67" t="s">
        <v>120</v>
      </c>
      <c r="I69" s="31"/>
      <c r="J69" s="31"/>
      <c r="K69" s="68">
        <f>SUM(K68)</f>
        <v>56</v>
      </c>
    </row>
    <row r="70" spans="1:11" ht="12.75">
      <c r="A70" s="89" t="s">
        <v>103</v>
      </c>
      <c r="B70" s="73" t="s">
        <v>104</v>
      </c>
      <c r="C70" s="87"/>
      <c r="D70" s="74"/>
      <c r="E70" s="74"/>
      <c r="F70" s="74"/>
      <c r="G70" s="75"/>
      <c r="H70" s="31"/>
      <c r="I70" s="31"/>
      <c r="J70" s="31"/>
      <c r="K70" s="8"/>
    </row>
    <row r="71" spans="1:11" ht="12.75">
      <c r="A71" s="66"/>
      <c r="B71" s="31"/>
      <c r="C71" s="31"/>
      <c r="D71" s="31"/>
      <c r="E71" s="31"/>
      <c r="F71" s="31"/>
      <c r="G71" s="37"/>
      <c r="H71" s="31"/>
      <c r="I71" s="31"/>
      <c r="J71" s="31"/>
      <c r="K71" s="8"/>
    </row>
    <row r="72" spans="1:11" ht="12.75">
      <c r="A72" s="69"/>
      <c r="B72" s="70" t="s">
        <v>117</v>
      </c>
      <c r="C72" s="31"/>
      <c r="D72" s="31"/>
      <c r="E72" s="31"/>
      <c r="F72" s="31"/>
      <c r="G72" s="37"/>
      <c r="H72" s="31"/>
      <c r="I72" s="31"/>
      <c r="J72" s="31"/>
      <c r="K72" s="8">
        <v>1909</v>
      </c>
    </row>
    <row r="73" spans="1:11" ht="12.75">
      <c r="A73" s="66"/>
      <c r="B73" s="31"/>
      <c r="C73" s="31"/>
      <c r="D73" s="31"/>
      <c r="E73" s="31"/>
      <c r="F73" s="31"/>
      <c r="G73" s="37"/>
      <c r="H73" s="67" t="s">
        <v>120</v>
      </c>
      <c r="I73" s="31"/>
      <c r="J73" s="31"/>
      <c r="K73" s="68">
        <f>SUM(K72)</f>
        <v>1909</v>
      </c>
    </row>
    <row r="74" spans="1:11" ht="12.75">
      <c r="A74" s="89" t="s">
        <v>105</v>
      </c>
      <c r="B74" s="73" t="s">
        <v>106</v>
      </c>
      <c r="C74" s="74"/>
      <c r="D74" s="73"/>
      <c r="E74" s="73"/>
      <c r="F74" s="74"/>
      <c r="G74" s="75"/>
      <c r="H74" s="31"/>
      <c r="I74" s="31"/>
      <c r="J74" s="31"/>
      <c r="K74" s="8"/>
    </row>
    <row r="75" spans="1:11" ht="12.75">
      <c r="A75" s="69"/>
      <c r="B75" s="70"/>
      <c r="C75" s="31"/>
      <c r="D75" s="31"/>
      <c r="E75" s="31"/>
      <c r="F75" s="31"/>
      <c r="G75" s="37"/>
      <c r="H75" s="30"/>
      <c r="I75" s="31"/>
      <c r="J75" s="37"/>
      <c r="K75" s="8"/>
    </row>
    <row r="76" spans="1:11" ht="12.75">
      <c r="A76" s="214"/>
      <c r="B76" s="291" t="s">
        <v>22</v>
      </c>
      <c r="C76" s="292"/>
      <c r="D76" s="292"/>
      <c r="E76" s="292"/>
      <c r="F76" s="292"/>
      <c r="G76" s="293"/>
      <c r="H76" s="220"/>
      <c r="I76" s="38"/>
      <c r="J76" s="63"/>
      <c r="K76" s="8">
        <v>1698</v>
      </c>
    </row>
    <row r="77" spans="1:11" ht="12.75">
      <c r="A77" s="64"/>
      <c r="B77" s="72" t="s">
        <v>30</v>
      </c>
      <c r="C77" s="72"/>
      <c r="G77" s="11"/>
      <c r="K77" s="8">
        <v>276</v>
      </c>
    </row>
    <row r="78" spans="1:11" ht="12.75">
      <c r="A78" s="66"/>
      <c r="B78" s="31"/>
      <c r="C78" s="31"/>
      <c r="D78" s="31"/>
      <c r="E78" s="31"/>
      <c r="F78" s="31"/>
      <c r="G78" s="37"/>
      <c r="H78" s="67" t="s">
        <v>120</v>
      </c>
      <c r="I78" s="31"/>
      <c r="J78" s="31"/>
      <c r="K78" s="68">
        <f>SUM(K76:K77)</f>
        <v>1974</v>
      </c>
    </row>
    <row r="79" spans="1:11" ht="12.75">
      <c r="A79" s="89" t="s">
        <v>107</v>
      </c>
      <c r="B79" s="73" t="s">
        <v>108</v>
      </c>
      <c r="C79" s="74"/>
      <c r="D79" s="73"/>
      <c r="E79" s="73"/>
      <c r="F79" s="74"/>
      <c r="G79" s="75"/>
      <c r="H79" s="31"/>
      <c r="I79" s="31"/>
      <c r="J79" s="31"/>
      <c r="K79" s="8"/>
    </row>
    <row r="80" spans="1:11" ht="12.75">
      <c r="A80" s="69"/>
      <c r="B80" s="70"/>
      <c r="C80" s="31"/>
      <c r="D80" s="31"/>
      <c r="E80" s="31"/>
      <c r="F80" s="31"/>
      <c r="G80" s="37"/>
      <c r="H80" s="31"/>
      <c r="I80" s="31"/>
      <c r="J80" s="31"/>
      <c r="K80" s="8"/>
    </row>
    <row r="81" spans="1:11" ht="12.75">
      <c r="A81" s="64"/>
      <c r="B81" s="72" t="s">
        <v>22</v>
      </c>
      <c r="C81" s="72"/>
      <c r="G81" s="11"/>
      <c r="K81" s="8">
        <v>1073</v>
      </c>
    </row>
    <row r="82" spans="1:11" ht="12.75">
      <c r="A82" s="66"/>
      <c r="B82" s="31"/>
      <c r="C82" s="31"/>
      <c r="D82" s="31"/>
      <c r="E82" s="31"/>
      <c r="F82" s="31"/>
      <c r="G82" s="37"/>
      <c r="H82" s="67" t="s">
        <v>120</v>
      </c>
      <c r="I82" s="31"/>
      <c r="J82" s="31"/>
      <c r="K82" s="68">
        <f>SUM(K81)</f>
        <v>1073</v>
      </c>
    </row>
    <row r="83" spans="1:11" ht="12.75">
      <c r="A83" s="89" t="s">
        <v>109</v>
      </c>
      <c r="B83" s="73" t="s">
        <v>359</v>
      </c>
      <c r="C83" s="74"/>
      <c r="D83" s="73"/>
      <c r="E83" s="73"/>
      <c r="F83" s="74"/>
      <c r="G83" s="75"/>
      <c r="H83" s="31"/>
      <c r="I83" s="31"/>
      <c r="J83" s="31"/>
      <c r="K83" s="8"/>
    </row>
    <row r="84" spans="1:11" ht="12.75">
      <c r="A84" s="69"/>
      <c r="B84" s="70"/>
      <c r="C84" s="31"/>
      <c r="D84" s="31"/>
      <c r="E84" s="31"/>
      <c r="F84" s="31"/>
      <c r="G84" s="37"/>
      <c r="H84" s="31"/>
      <c r="I84" s="31"/>
      <c r="J84" s="31"/>
      <c r="K84" s="8"/>
    </row>
    <row r="85" spans="1:11" ht="12.75">
      <c r="A85" s="64"/>
      <c r="B85" s="72" t="s">
        <v>117</v>
      </c>
      <c r="C85" s="72"/>
      <c r="G85" s="11"/>
      <c r="K85" s="8">
        <v>30</v>
      </c>
    </row>
    <row r="86" spans="1:11" ht="13.5" thickBot="1">
      <c r="A86" s="66"/>
      <c r="B86" s="31"/>
      <c r="C86" s="31"/>
      <c r="D86" s="31"/>
      <c r="E86" s="31"/>
      <c r="F86" s="31"/>
      <c r="G86" s="37"/>
      <c r="H86" s="67" t="s">
        <v>120</v>
      </c>
      <c r="I86" s="31"/>
      <c r="J86" s="31"/>
      <c r="K86" s="68">
        <f>SUM(K85)</f>
        <v>30</v>
      </c>
    </row>
    <row r="87" spans="1:11" ht="17.25" thickBot="1" thickTop="1">
      <c r="A87" s="286" t="s">
        <v>115</v>
      </c>
      <c r="B87" s="287"/>
      <c r="C87" s="287"/>
      <c r="D87" s="287"/>
      <c r="E87" s="287"/>
      <c r="F87" s="287"/>
      <c r="G87" s="287"/>
      <c r="H87" s="287"/>
      <c r="I87" s="287"/>
      <c r="J87" s="288"/>
      <c r="K87" s="195">
        <f>K13+K21+K26+K32+K36+K41+K45+K49+K53+K57+K61+K73+K78+K82+K86+K65+K69</f>
        <v>291692</v>
      </c>
    </row>
    <row r="88" ht="13.5" thickTop="1"/>
  </sheetData>
  <sheetProtection/>
  <mergeCells count="7">
    <mergeCell ref="F2:K2"/>
    <mergeCell ref="B9:J9"/>
    <mergeCell ref="A87:J87"/>
    <mergeCell ref="A4:K4"/>
    <mergeCell ref="A5:K5"/>
    <mergeCell ref="C6:K6"/>
    <mergeCell ref="B76:G76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K24"/>
  <sheetViews>
    <sheetView view="pageBreakPreview" zoomScaleSheetLayoutView="100" zoomScalePageLayoutView="0" workbookViewId="0" topLeftCell="A1">
      <selection activeCell="F2" sqref="F2:K2"/>
    </sheetView>
  </sheetViews>
  <sheetFormatPr defaultColWidth="9.00390625" defaultRowHeight="12.75"/>
  <sheetData>
    <row r="2" spans="6:11" ht="12.75">
      <c r="F2" s="279" t="s">
        <v>374</v>
      </c>
      <c r="G2" s="279"/>
      <c r="H2" s="279"/>
      <c r="I2" s="279"/>
      <c r="J2" s="279"/>
      <c r="K2" s="279"/>
    </row>
    <row r="3" spans="7:11" ht="12.75">
      <c r="G3" s="47"/>
      <c r="H3" s="47"/>
      <c r="I3" s="47"/>
      <c r="J3" s="47"/>
      <c r="K3" s="47"/>
    </row>
    <row r="4" spans="4:11" ht="18">
      <c r="D4" s="290" t="s">
        <v>285</v>
      </c>
      <c r="E4" s="290"/>
      <c r="F4" s="290"/>
      <c r="G4" s="290"/>
      <c r="H4" s="290"/>
      <c r="J4" s="47"/>
      <c r="K4" s="47"/>
    </row>
    <row r="5" spans="1:11" ht="18">
      <c r="A5" s="256" t="s">
        <v>303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1" ht="18">
      <c r="A6" s="289" t="s">
        <v>328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</row>
    <row r="7" spans="3:11" ht="18">
      <c r="C7" s="295"/>
      <c r="D7" s="295"/>
      <c r="E7" s="295"/>
      <c r="F7" s="295"/>
      <c r="G7" s="295"/>
      <c r="H7" s="295"/>
      <c r="I7" s="295"/>
      <c r="J7" s="295"/>
      <c r="K7" s="295"/>
    </row>
    <row r="8" ht="12.75">
      <c r="H8" s="58"/>
    </row>
    <row r="9" ht="13.5" thickBot="1"/>
    <row r="10" spans="1:11" ht="39.75" thickBot="1" thickTop="1">
      <c r="A10" s="59" t="s">
        <v>71</v>
      </c>
      <c r="B10" s="283" t="s">
        <v>2</v>
      </c>
      <c r="C10" s="284"/>
      <c r="D10" s="284"/>
      <c r="E10" s="284"/>
      <c r="F10" s="284"/>
      <c r="G10" s="284"/>
      <c r="H10" s="284"/>
      <c r="I10" s="284"/>
      <c r="J10" s="285"/>
      <c r="K10" s="60" t="s">
        <v>68</v>
      </c>
    </row>
    <row r="11" spans="1:11" ht="12.75">
      <c r="A11" s="89" t="s">
        <v>326</v>
      </c>
      <c r="B11" s="73" t="s">
        <v>327</v>
      </c>
      <c r="C11" s="87"/>
      <c r="D11" s="74"/>
      <c r="E11" s="74"/>
      <c r="F11" s="74"/>
      <c r="G11" s="75"/>
      <c r="H11" s="31"/>
      <c r="I11" s="31"/>
      <c r="J11" s="31"/>
      <c r="K11" s="8"/>
    </row>
    <row r="12" spans="1:11" ht="12.75">
      <c r="A12" s="66"/>
      <c r="B12" s="31"/>
      <c r="C12" s="31"/>
      <c r="D12" s="31"/>
      <c r="E12" s="31"/>
      <c r="F12" s="31"/>
      <c r="G12" s="37"/>
      <c r="H12" s="31"/>
      <c r="I12" s="31"/>
      <c r="J12" s="31"/>
      <c r="K12" s="8"/>
    </row>
    <row r="13" spans="1:11" ht="12.75">
      <c r="A13" s="69"/>
      <c r="B13" s="70" t="s">
        <v>22</v>
      </c>
      <c r="C13" s="31"/>
      <c r="D13" s="31"/>
      <c r="E13" s="31"/>
      <c r="F13" s="31"/>
      <c r="G13" s="37"/>
      <c r="H13" s="31"/>
      <c r="I13" s="31"/>
      <c r="J13" s="31"/>
      <c r="K13" s="8">
        <v>846</v>
      </c>
    </row>
    <row r="14" spans="1:11" ht="12.75">
      <c r="A14" s="66"/>
      <c r="B14" s="31"/>
      <c r="C14" s="31"/>
      <c r="D14" s="31"/>
      <c r="E14" s="31"/>
      <c r="F14" s="31"/>
      <c r="G14" s="37"/>
      <c r="H14" s="67" t="s">
        <v>120</v>
      </c>
      <c r="I14" s="31"/>
      <c r="J14" s="31"/>
      <c r="K14" s="68">
        <f>SUM(K13)</f>
        <v>846</v>
      </c>
    </row>
    <row r="15" spans="1:11" ht="12.75">
      <c r="A15" s="89" t="s">
        <v>74</v>
      </c>
      <c r="B15" s="76" t="s">
        <v>63</v>
      </c>
      <c r="C15" s="77"/>
      <c r="D15" s="78"/>
      <c r="E15" s="78"/>
      <c r="F15" s="78"/>
      <c r="G15" s="79"/>
      <c r="H15" s="38"/>
      <c r="I15" s="38"/>
      <c r="J15" s="38"/>
      <c r="K15" s="8"/>
    </row>
    <row r="16" spans="1:11" ht="12.75">
      <c r="A16" s="101"/>
      <c r="B16" s="102"/>
      <c r="C16" s="103"/>
      <c r="D16" s="104"/>
      <c r="E16" s="104"/>
      <c r="F16" s="104"/>
      <c r="G16" s="105"/>
      <c r="H16" s="12"/>
      <c r="I16" s="12"/>
      <c r="J16" s="12"/>
      <c r="K16" s="8"/>
    </row>
    <row r="17" spans="1:11" ht="12.75">
      <c r="A17" s="64"/>
      <c r="B17" s="72" t="s">
        <v>117</v>
      </c>
      <c r="C17" s="72"/>
      <c r="G17" s="11"/>
      <c r="J17" s="12"/>
      <c r="K17" s="8">
        <v>66</v>
      </c>
    </row>
    <row r="18" spans="1:11" ht="12.75">
      <c r="A18" s="69"/>
      <c r="B18" s="70" t="s">
        <v>119</v>
      </c>
      <c r="C18" s="31"/>
      <c r="D18" s="31"/>
      <c r="E18" s="31"/>
      <c r="F18" s="31"/>
      <c r="G18" s="37"/>
      <c r="H18" s="31"/>
      <c r="I18" s="31"/>
      <c r="J18" s="31"/>
      <c r="K18" s="8">
        <v>133</v>
      </c>
    </row>
    <row r="19" spans="1:11" ht="12.75">
      <c r="A19" s="61"/>
      <c r="B19" s="62"/>
      <c r="C19" s="80"/>
      <c r="D19" s="38"/>
      <c r="E19" s="38"/>
      <c r="F19" s="38"/>
      <c r="G19" s="63"/>
      <c r="H19" s="81" t="s">
        <v>120</v>
      </c>
      <c r="I19" s="38"/>
      <c r="J19" s="38"/>
      <c r="K19" s="68">
        <f>SUM(K17:K18)</f>
        <v>199</v>
      </c>
    </row>
    <row r="20" spans="1:11" ht="12.75">
      <c r="A20" s="89" t="s">
        <v>79</v>
      </c>
      <c r="B20" s="73" t="s">
        <v>80</v>
      </c>
      <c r="C20" s="74"/>
      <c r="D20" s="74"/>
      <c r="E20" s="74"/>
      <c r="F20" s="74"/>
      <c r="G20" s="75"/>
      <c r="H20" s="67"/>
      <c r="I20" s="31"/>
      <c r="J20" s="31"/>
      <c r="K20" s="8"/>
    </row>
    <row r="21" spans="1:11" ht="12.75">
      <c r="A21" s="86"/>
      <c r="B21" s="71"/>
      <c r="C21" s="31"/>
      <c r="D21" s="31"/>
      <c r="E21" s="31"/>
      <c r="F21" s="31"/>
      <c r="G21" s="37"/>
      <c r="H21" s="67"/>
      <c r="I21" s="31"/>
      <c r="J21" s="31"/>
      <c r="K21" s="8"/>
    </row>
    <row r="22" spans="1:11" ht="12.75">
      <c r="A22" s="69"/>
      <c r="B22" s="70" t="s">
        <v>258</v>
      </c>
      <c r="C22" s="31"/>
      <c r="D22" s="31"/>
      <c r="E22" s="31"/>
      <c r="F22" s="31"/>
      <c r="G22" s="37"/>
      <c r="H22" s="67"/>
      <c r="I22" s="31"/>
      <c r="J22" s="31"/>
      <c r="K22" s="8">
        <v>22607</v>
      </c>
    </row>
    <row r="23" spans="1:11" ht="13.5" thickBot="1">
      <c r="A23" s="66"/>
      <c r="B23" s="31"/>
      <c r="C23" s="31"/>
      <c r="D23" s="31"/>
      <c r="E23" s="31"/>
      <c r="F23" s="31"/>
      <c r="G23" s="37"/>
      <c r="H23" s="67" t="s">
        <v>120</v>
      </c>
      <c r="I23" s="31"/>
      <c r="J23" s="31"/>
      <c r="K23" s="68">
        <f>SUM(K22:K22)</f>
        <v>22607</v>
      </c>
    </row>
    <row r="24" spans="1:11" ht="17.25" thickBot="1" thickTop="1">
      <c r="A24" s="286" t="s">
        <v>115</v>
      </c>
      <c r="B24" s="287"/>
      <c r="C24" s="287"/>
      <c r="D24" s="287"/>
      <c r="E24" s="287"/>
      <c r="F24" s="287"/>
      <c r="G24" s="287"/>
      <c r="H24" s="287"/>
      <c r="I24" s="287"/>
      <c r="J24" s="288"/>
      <c r="K24" s="195">
        <f>K14+K19+K23</f>
        <v>23652</v>
      </c>
    </row>
    <row r="25" ht="13.5" thickTop="1"/>
  </sheetData>
  <sheetProtection/>
  <mergeCells count="7">
    <mergeCell ref="B10:J10"/>
    <mergeCell ref="D4:H4"/>
    <mergeCell ref="A24:J24"/>
    <mergeCell ref="F2:K2"/>
    <mergeCell ref="A5:K5"/>
    <mergeCell ref="A6:K6"/>
    <mergeCell ref="C7:K7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1"/>
  <sheetViews>
    <sheetView view="pageBreakPreview" zoomScaleSheetLayoutView="100" zoomScalePageLayoutView="0" workbookViewId="0" topLeftCell="A1">
      <selection activeCell="F2" sqref="F2:K2"/>
    </sheetView>
  </sheetViews>
  <sheetFormatPr defaultColWidth="9.00390625" defaultRowHeight="12.75"/>
  <sheetData>
    <row r="2" spans="6:11" ht="12.75">
      <c r="F2" s="279" t="s">
        <v>375</v>
      </c>
      <c r="G2" s="279"/>
      <c r="H2" s="279"/>
      <c r="I2" s="279"/>
      <c r="J2" s="279"/>
      <c r="K2" s="279"/>
    </row>
    <row r="3" spans="6:11" ht="12.75">
      <c r="F3" s="165"/>
      <c r="G3" s="165"/>
      <c r="H3" s="165"/>
      <c r="I3" s="165"/>
      <c r="J3" s="165"/>
      <c r="K3" s="165"/>
    </row>
    <row r="4" spans="2:11" ht="18.75" customHeight="1">
      <c r="B4" s="290" t="s">
        <v>218</v>
      </c>
      <c r="C4" s="290"/>
      <c r="D4" s="290"/>
      <c r="E4" s="290"/>
      <c r="F4" s="290"/>
      <c r="G4" s="290"/>
      <c r="H4" s="290"/>
      <c r="I4" s="290"/>
      <c r="J4" s="290"/>
      <c r="K4" s="47"/>
    </row>
    <row r="5" spans="1:11" ht="18">
      <c r="A5" s="256" t="s">
        <v>303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1" ht="18">
      <c r="A6" s="289" t="s">
        <v>328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</row>
    <row r="7" spans="3:11" ht="18">
      <c r="C7" s="295"/>
      <c r="D7" s="295"/>
      <c r="E7" s="295"/>
      <c r="F7" s="295"/>
      <c r="G7" s="295"/>
      <c r="H7" s="295"/>
      <c r="I7" s="295"/>
      <c r="J7" s="295"/>
      <c r="K7" s="295"/>
    </row>
    <row r="8" ht="12.75">
      <c r="H8" s="58"/>
    </row>
    <row r="9" ht="13.5" thickBot="1"/>
    <row r="10" spans="1:11" ht="39.75" thickBot="1" thickTop="1">
      <c r="A10" s="59" t="s">
        <v>71</v>
      </c>
      <c r="B10" s="283" t="s">
        <v>2</v>
      </c>
      <c r="C10" s="284"/>
      <c r="D10" s="284"/>
      <c r="E10" s="284"/>
      <c r="F10" s="284"/>
      <c r="G10" s="284"/>
      <c r="H10" s="284"/>
      <c r="I10" s="284"/>
      <c r="J10" s="285"/>
      <c r="K10" s="60" t="s">
        <v>68</v>
      </c>
    </row>
    <row r="11" spans="1:11" ht="12.75">
      <c r="A11" s="89" t="s">
        <v>288</v>
      </c>
      <c r="B11" s="73" t="s">
        <v>289</v>
      </c>
      <c r="C11" s="87"/>
      <c r="D11" s="74"/>
      <c r="E11" s="74"/>
      <c r="F11" s="74"/>
      <c r="G11" s="75"/>
      <c r="H11" s="31"/>
      <c r="I11" s="31"/>
      <c r="J11" s="31"/>
      <c r="K11" s="8"/>
    </row>
    <row r="12" spans="1:11" ht="12.75">
      <c r="A12" s="66"/>
      <c r="B12" s="31"/>
      <c r="C12" s="31"/>
      <c r="D12" s="31"/>
      <c r="E12" s="31"/>
      <c r="F12" s="31"/>
      <c r="G12" s="37"/>
      <c r="H12" s="31"/>
      <c r="I12" s="31"/>
      <c r="J12" s="31"/>
      <c r="K12" s="8"/>
    </row>
    <row r="13" spans="1:11" ht="12.75">
      <c r="A13" s="69"/>
      <c r="B13" s="70" t="s">
        <v>117</v>
      </c>
      <c r="C13" s="31"/>
      <c r="D13" s="31"/>
      <c r="E13" s="31"/>
      <c r="F13" s="31"/>
      <c r="G13" s="37"/>
      <c r="H13" s="31"/>
      <c r="I13" s="31"/>
      <c r="J13" s="31"/>
      <c r="K13" s="8">
        <v>1233</v>
      </c>
    </row>
    <row r="14" spans="1:11" ht="12.75">
      <c r="A14" s="66"/>
      <c r="B14" s="31"/>
      <c r="C14" s="31"/>
      <c r="D14" s="31"/>
      <c r="E14" s="31"/>
      <c r="F14" s="31"/>
      <c r="G14" s="37"/>
      <c r="H14" s="67" t="s">
        <v>120</v>
      </c>
      <c r="I14" s="31"/>
      <c r="J14" s="31"/>
      <c r="K14" s="68">
        <f>SUM(K13)</f>
        <v>1233</v>
      </c>
    </row>
    <row r="15" spans="1:11" ht="12.75">
      <c r="A15" s="89" t="s">
        <v>290</v>
      </c>
      <c r="B15" s="73" t="s">
        <v>363</v>
      </c>
      <c r="C15" s="74"/>
      <c r="D15" s="73"/>
      <c r="E15" s="73"/>
      <c r="F15" s="74"/>
      <c r="G15" s="75"/>
      <c r="H15" s="31"/>
      <c r="I15" s="31"/>
      <c r="J15" s="31"/>
      <c r="K15" s="8"/>
    </row>
    <row r="16" spans="1:11" ht="12.75">
      <c r="A16" s="97"/>
      <c r="B16" s="98"/>
      <c r="C16" s="99"/>
      <c r="D16" s="98"/>
      <c r="E16" s="98"/>
      <c r="F16" s="99"/>
      <c r="G16" s="100"/>
      <c r="H16" s="31"/>
      <c r="I16" s="31"/>
      <c r="J16" s="31"/>
      <c r="K16" s="8"/>
    </row>
    <row r="17" spans="1:11" ht="12.75">
      <c r="A17" s="69"/>
      <c r="B17" s="70" t="s">
        <v>117</v>
      </c>
      <c r="C17" s="31"/>
      <c r="D17" s="31"/>
      <c r="E17" s="31"/>
      <c r="F17" s="31"/>
      <c r="G17" s="37"/>
      <c r="H17" s="31"/>
      <c r="I17" s="31"/>
      <c r="J17" s="31"/>
      <c r="K17" s="8">
        <v>6</v>
      </c>
    </row>
    <row r="18" spans="1:11" ht="12.75">
      <c r="A18" s="64"/>
      <c r="B18" s="223" t="s">
        <v>22</v>
      </c>
      <c r="C18" s="70"/>
      <c r="D18" s="31"/>
      <c r="E18" s="31"/>
      <c r="F18" s="31"/>
      <c r="G18" s="37"/>
      <c r="H18" s="30"/>
      <c r="I18" s="31"/>
      <c r="J18" s="37"/>
      <c r="K18" s="8">
        <v>0</v>
      </c>
    </row>
    <row r="19" spans="1:11" ht="12.75">
      <c r="A19" s="64"/>
      <c r="B19" s="72" t="s">
        <v>119</v>
      </c>
      <c r="C19" s="72"/>
      <c r="G19" s="11"/>
      <c r="K19" s="8">
        <v>0</v>
      </c>
    </row>
    <row r="20" spans="1:11" ht="12.75">
      <c r="A20" s="66"/>
      <c r="B20" s="31"/>
      <c r="C20" s="31"/>
      <c r="D20" s="31"/>
      <c r="E20" s="31"/>
      <c r="F20" s="31"/>
      <c r="G20" s="37"/>
      <c r="H20" s="67" t="s">
        <v>120</v>
      </c>
      <c r="I20" s="31"/>
      <c r="J20" s="31"/>
      <c r="K20" s="68">
        <f>SUM(K17:K19)</f>
        <v>6</v>
      </c>
    </row>
    <row r="21" spans="1:11" ht="12.75">
      <c r="A21" s="89" t="s">
        <v>294</v>
      </c>
      <c r="B21" s="73" t="s">
        <v>304</v>
      </c>
      <c r="C21" s="74"/>
      <c r="D21" s="73"/>
      <c r="E21" s="73"/>
      <c r="F21" s="74"/>
      <c r="G21" s="75"/>
      <c r="H21" s="31"/>
      <c r="I21" s="31"/>
      <c r="J21" s="31"/>
      <c r="K21" s="8"/>
    </row>
    <row r="22" spans="1:11" ht="12.75">
      <c r="A22" s="224"/>
      <c r="B22" s="225"/>
      <c r="C22" s="226"/>
      <c r="D22" s="225"/>
      <c r="E22" s="225"/>
      <c r="F22" s="226"/>
      <c r="G22" s="227"/>
      <c r="H22" s="31"/>
      <c r="I22" s="31"/>
      <c r="J22" s="31"/>
      <c r="K22" s="8"/>
    </row>
    <row r="23" spans="1:11" ht="12.75">
      <c r="A23" s="69"/>
      <c r="B23" s="70" t="s">
        <v>117</v>
      </c>
      <c r="C23" s="31"/>
      <c r="D23" s="31"/>
      <c r="E23" s="31"/>
      <c r="F23" s="31"/>
      <c r="G23" s="37"/>
      <c r="H23" s="31"/>
      <c r="I23" s="31"/>
      <c r="J23" s="31"/>
      <c r="K23" s="8">
        <v>139</v>
      </c>
    </row>
    <row r="24" spans="1:11" ht="12.75">
      <c r="A24" s="64"/>
      <c r="B24" s="223" t="s">
        <v>22</v>
      </c>
      <c r="C24" s="70"/>
      <c r="D24" s="31"/>
      <c r="E24" s="31"/>
      <c r="F24" s="31"/>
      <c r="G24" s="37"/>
      <c r="H24" s="30"/>
      <c r="I24" s="31"/>
      <c r="J24" s="31"/>
      <c r="K24" s="8">
        <v>0</v>
      </c>
    </row>
    <row r="25" spans="1:11" ht="12.75">
      <c r="A25" s="64"/>
      <c r="B25" s="72" t="s">
        <v>119</v>
      </c>
      <c r="C25" s="72"/>
      <c r="G25" s="11"/>
      <c r="K25" s="178">
        <v>274</v>
      </c>
    </row>
    <row r="26" spans="1:11" ht="12.75">
      <c r="A26" s="66"/>
      <c r="B26" s="31"/>
      <c r="C26" s="31"/>
      <c r="D26" s="31"/>
      <c r="E26" s="31"/>
      <c r="F26" s="31"/>
      <c r="G26" s="37"/>
      <c r="H26" s="67" t="s">
        <v>120</v>
      </c>
      <c r="I26" s="31"/>
      <c r="J26" s="31"/>
      <c r="K26" s="68">
        <f>SUM(K23:K25)</f>
        <v>413</v>
      </c>
    </row>
    <row r="27" spans="1:11" ht="12.75">
      <c r="A27" s="89" t="s">
        <v>121</v>
      </c>
      <c r="B27" s="73" t="s">
        <v>80</v>
      </c>
      <c r="C27" s="74"/>
      <c r="D27" s="74"/>
      <c r="E27" s="74"/>
      <c r="F27" s="74"/>
      <c r="G27" s="75"/>
      <c r="H27" s="67"/>
      <c r="I27" s="31"/>
      <c r="J27" s="31"/>
      <c r="K27" s="8"/>
    </row>
    <row r="28" spans="1:11" ht="12.75">
      <c r="A28" s="86"/>
      <c r="B28" s="71"/>
      <c r="C28" s="31"/>
      <c r="D28" s="31"/>
      <c r="E28" s="31"/>
      <c r="F28" s="31"/>
      <c r="G28" s="37"/>
      <c r="H28" s="67"/>
      <c r="I28" s="31"/>
      <c r="J28" s="31"/>
      <c r="K28" s="8"/>
    </row>
    <row r="29" spans="1:11" ht="12.75">
      <c r="A29" s="69"/>
      <c r="B29" s="70" t="s">
        <v>258</v>
      </c>
      <c r="C29" s="31"/>
      <c r="D29" s="31"/>
      <c r="E29" s="31"/>
      <c r="F29" s="31"/>
      <c r="G29" s="37"/>
      <c r="H29" s="67"/>
      <c r="I29" s="31"/>
      <c r="J29" s="31"/>
      <c r="K29" s="8">
        <v>80631</v>
      </c>
    </row>
    <row r="30" spans="1:11" ht="13.5" thickBot="1">
      <c r="A30" s="66"/>
      <c r="B30" s="31"/>
      <c r="C30" s="31"/>
      <c r="D30" s="31"/>
      <c r="E30" s="31"/>
      <c r="F30" s="31"/>
      <c r="G30" s="37"/>
      <c r="H30" s="67" t="s">
        <v>120</v>
      </c>
      <c r="I30" s="31"/>
      <c r="J30" s="31"/>
      <c r="K30" s="68">
        <f>SUM(K29:K29)</f>
        <v>80631</v>
      </c>
    </row>
    <row r="31" spans="1:11" ht="17.25" thickBot="1" thickTop="1">
      <c r="A31" s="286" t="s">
        <v>115</v>
      </c>
      <c r="B31" s="287"/>
      <c r="C31" s="287"/>
      <c r="D31" s="287"/>
      <c r="E31" s="287"/>
      <c r="F31" s="287"/>
      <c r="G31" s="287"/>
      <c r="H31" s="287"/>
      <c r="I31" s="287"/>
      <c r="J31" s="288"/>
      <c r="K31" s="195">
        <f>K14+K26+K30+K20</f>
        <v>82283</v>
      </c>
    </row>
    <row r="32" ht="13.5" thickTop="1"/>
  </sheetData>
  <sheetProtection/>
  <mergeCells count="7">
    <mergeCell ref="B10:J10"/>
    <mergeCell ref="F2:K2"/>
    <mergeCell ref="B4:J4"/>
    <mergeCell ref="A31:J31"/>
    <mergeCell ref="A5:K5"/>
    <mergeCell ref="A6:K6"/>
    <mergeCell ref="C7:K7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F2" sqref="F2:K2"/>
    </sheetView>
  </sheetViews>
  <sheetFormatPr defaultColWidth="9.00390625" defaultRowHeight="12.75"/>
  <sheetData>
    <row r="2" spans="6:11" ht="12.75">
      <c r="F2" s="279" t="s">
        <v>376</v>
      </c>
      <c r="G2" s="279"/>
      <c r="H2" s="279"/>
      <c r="I2" s="279"/>
      <c r="J2" s="279"/>
      <c r="K2" s="279"/>
    </row>
    <row r="3" spans="6:11" ht="12.75">
      <c r="F3" s="165"/>
      <c r="G3" s="165"/>
      <c r="H3" s="165"/>
      <c r="I3" s="165"/>
      <c r="J3" s="165"/>
      <c r="K3" s="165"/>
    </row>
    <row r="4" spans="2:11" ht="18">
      <c r="B4" s="290" t="s">
        <v>323</v>
      </c>
      <c r="C4" s="290"/>
      <c r="D4" s="290"/>
      <c r="E4" s="290"/>
      <c r="F4" s="290"/>
      <c r="G4" s="290"/>
      <c r="H4" s="290"/>
      <c r="I4" s="290"/>
      <c r="J4" s="290"/>
      <c r="K4" s="47"/>
    </row>
    <row r="5" spans="1:11" ht="18">
      <c r="A5" s="256" t="s">
        <v>303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1" ht="18">
      <c r="A6" s="289" t="s">
        <v>328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</row>
    <row r="7" spans="3:11" ht="18">
      <c r="C7" s="295"/>
      <c r="D7" s="295"/>
      <c r="E7" s="295"/>
      <c r="F7" s="295"/>
      <c r="G7" s="295"/>
      <c r="H7" s="295"/>
      <c r="I7" s="295"/>
      <c r="J7" s="295"/>
      <c r="K7" s="295"/>
    </row>
    <row r="8" ht="12.75">
      <c r="H8" s="58"/>
    </row>
    <row r="9" ht="13.5" thickBot="1"/>
    <row r="10" spans="1:11" ht="39.75" thickBot="1" thickTop="1">
      <c r="A10" s="59" t="s">
        <v>71</v>
      </c>
      <c r="B10" s="283" t="s">
        <v>2</v>
      </c>
      <c r="C10" s="284"/>
      <c r="D10" s="284"/>
      <c r="E10" s="284"/>
      <c r="F10" s="284"/>
      <c r="G10" s="284"/>
      <c r="H10" s="284"/>
      <c r="I10" s="284"/>
      <c r="J10" s="285"/>
      <c r="K10" s="60" t="s">
        <v>68</v>
      </c>
    </row>
    <row r="11" spans="1:11" ht="12.75">
      <c r="A11" s="89" t="s">
        <v>270</v>
      </c>
      <c r="B11" s="73" t="s">
        <v>271</v>
      </c>
      <c r="C11" s="87"/>
      <c r="D11" s="74"/>
      <c r="E11" s="74"/>
      <c r="F11" s="74"/>
      <c r="G11" s="75"/>
      <c r="H11" s="31"/>
      <c r="I11" s="31"/>
      <c r="J11" s="31"/>
      <c r="K11" s="8"/>
    </row>
    <row r="12" spans="1:11" ht="12.75">
      <c r="A12" s="66"/>
      <c r="B12" s="31"/>
      <c r="C12" s="31"/>
      <c r="D12" s="31"/>
      <c r="E12" s="31"/>
      <c r="F12" s="31"/>
      <c r="G12" s="37"/>
      <c r="H12" s="31"/>
      <c r="I12" s="31"/>
      <c r="J12" s="31"/>
      <c r="K12" s="8"/>
    </row>
    <row r="13" spans="1:11" ht="12.75">
      <c r="A13" s="69"/>
      <c r="B13" s="70" t="s">
        <v>117</v>
      </c>
      <c r="C13" s="31"/>
      <c r="D13" s="31"/>
      <c r="E13" s="31"/>
      <c r="F13" s="31"/>
      <c r="G13" s="37"/>
      <c r="H13" s="31"/>
      <c r="I13" s="31"/>
      <c r="J13" s="31"/>
      <c r="K13" s="8">
        <v>677</v>
      </c>
    </row>
    <row r="14" spans="1:11" ht="12.75">
      <c r="A14" s="66"/>
      <c r="B14" s="31"/>
      <c r="C14" s="31"/>
      <c r="D14" s="31"/>
      <c r="E14" s="31"/>
      <c r="F14" s="31"/>
      <c r="G14" s="37"/>
      <c r="H14" s="67" t="s">
        <v>120</v>
      </c>
      <c r="I14" s="31"/>
      <c r="J14" s="31"/>
      <c r="K14" s="68">
        <f>SUM(K13)</f>
        <v>677</v>
      </c>
    </row>
    <row r="15" spans="1:11" ht="12.75">
      <c r="A15" s="89" t="s">
        <v>121</v>
      </c>
      <c r="B15" s="73" t="s">
        <v>80</v>
      </c>
      <c r="C15" s="74"/>
      <c r="D15" s="74"/>
      <c r="E15" s="74"/>
      <c r="F15" s="74"/>
      <c r="G15" s="75"/>
      <c r="H15" s="67"/>
      <c r="I15" s="31"/>
      <c r="J15" s="31"/>
      <c r="K15" s="8"/>
    </row>
    <row r="16" spans="1:11" ht="12.75">
      <c r="A16" s="86"/>
      <c r="B16" s="71"/>
      <c r="C16" s="31"/>
      <c r="D16" s="31"/>
      <c r="E16" s="31"/>
      <c r="F16" s="31"/>
      <c r="G16" s="37"/>
      <c r="H16" s="67"/>
      <c r="I16" s="31"/>
      <c r="J16" s="31"/>
      <c r="K16" s="8"/>
    </row>
    <row r="17" spans="1:11" ht="12.75">
      <c r="A17" s="69"/>
      <c r="B17" s="70" t="s">
        <v>258</v>
      </c>
      <c r="C17" s="31"/>
      <c r="D17" s="31"/>
      <c r="E17" s="31"/>
      <c r="F17" s="31"/>
      <c r="G17" s="37"/>
      <c r="H17" s="67"/>
      <c r="I17" s="31"/>
      <c r="J17" s="31"/>
      <c r="K17" s="8">
        <v>26667</v>
      </c>
    </row>
    <row r="18" spans="1:11" ht="13.5" thickBot="1">
      <c r="A18" s="66"/>
      <c r="B18" s="31"/>
      <c r="C18" s="31"/>
      <c r="D18" s="31"/>
      <c r="E18" s="31"/>
      <c r="F18" s="31"/>
      <c r="G18" s="37"/>
      <c r="H18" s="67" t="s">
        <v>120</v>
      </c>
      <c r="I18" s="31"/>
      <c r="J18" s="31"/>
      <c r="K18" s="68">
        <f>SUM(K17:K17)</f>
        <v>26667</v>
      </c>
    </row>
    <row r="19" spans="1:11" ht="17.25" thickBot="1" thickTop="1">
      <c r="A19" s="286" t="s">
        <v>115</v>
      </c>
      <c r="B19" s="287"/>
      <c r="C19" s="287"/>
      <c r="D19" s="287"/>
      <c r="E19" s="287"/>
      <c r="F19" s="287"/>
      <c r="G19" s="287"/>
      <c r="H19" s="287"/>
      <c r="I19" s="287"/>
      <c r="J19" s="288"/>
      <c r="K19" s="195">
        <f>K14+K18</f>
        <v>27344</v>
      </c>
    </row>
    <row r="20" ht="13.5" thickTop="1"/>
  </sheetData>
  <sheetProtection/>
  <mergeCells count="7">
    <mergeCell ref="A19:J19"/>
    <mergeCell ref="F2:K2"/>
    <mergeCell ref="B4:J4"/>
    <mergeCell ref="A5:K5"/>
    <mergeCell ref="A6:K6"/>
    <mergeCell ref="C7:K7"/>
    <mergeCell ref="B10:J10"/>
  </mergeCells>
  <printOptions/>
  <pageMargins left="0.7" right="0.7" top="0.75" bottom="0.75" header="0.3" footer="0.3"/>
  <pageSetup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3"/>
  <sheetViews>
    <sheetView view="pageBreakPreview" zoomScaleSheetLayoutView="100" zoomScalePageLayoutView="0" workbookViewId="0" topLeftCell="A1">
      <selection activeCell="D2" sqref="D2:I2"/>
    </sheetView>
  </sheetViews>
  <sheetFormatPr defaultColWidth="9.00390625" defaultRowHeight="12.75"/>
  <cols>
    <col min="5" max="5" width="16.75390625" style="0" customWidth="1"/>
    <col min="6" max="6" width="10.75390625" style="0" customWidth="1"/>
    <col min="7" max="7" width="10.875" style="0" customWidth="1"/>
    <col min="8" max="8" width="10.25390625" style="0" customWidth="1"/>
  </cols>
  <sheetData>
    <row r="2" spans="4:9" ht="12.75">
      <c r="D2" s="279" t="s">
        <v>377</v>
      </c>
      <c r="E2" s="279"/>
      <c r="F2" s="279"/>
      <c r="G2" s="279"/>
      <c r="H2" s="279"/>
      <c r="I2" s="279"/>
    </row>
    <row r="9" spans="1:9" ht="15.75">
      <c r="A9" s="106"/>
      <c r="B9" s="106"/>
      <c r="C9" s="107" t="s">
        <v>305</v>
      </c>
      <c r="D9" s="107"/>
      <c r="E9" s="107"/>
      <c r="F9" s="107"/>
      <c r="G9" s="106"/>
      <c r="H9" s="106"/>
      <c r="I9" s="106"/>
    </row>
    <row r="10" spans="1:9" ht="15.75">
      <c r="A10" s="106"/>
      <c r="B10" s="106"/>
      <c r="C10" s="107"/>
      <c r="D10" s="300" t="s">
        <v>325</v>
      </c>
      <c r="E10" s="300"/>
      <c r="F10" s="300"/>
      <c r="G10" s="300"/>
      <c r="H10" s="106"/>
      <c r="I10" s="106"/>
    </row>
    <row r="11" spans="1:9" ht="15.75">
      <c r="A11" s="106"/>
      <c r="B11" s="106"/>
      <c r="C11" s="107"/>
      <c r="D11" s="107"/>
      <c r="E11" s="107"/>
      <c r="F11" s="107"/>
      <c r="G11" s="106"/>
      <c r="H11" s="106"/>
      <c r="I11" s="106"/>
    </row>
    <row r="12" spans="1:9" ht="15.75">
      <c r="A12" s="106"/>
      <c r="B12" s="106"/>
      <c r="C12" s="107"/>
      <c r="D12" s="107"/>
      <c r="E12" s="107"/>
      <c r="F12" s="107"/>
      <c r="G12" s="106"/>
      <c r="H12" s="106"/>
      <c r="I12" s="106"/>
    </row>
    <row r="14" ht="12.75">
      <c r="G14" t="s">
        <v>0</v>
      </c>
    </row>
    <row r="15" spans="2:8" ht="12.75">
      <c r="B15" s="297"/>
      <c r="C15" s="298"/>
      <c r="D15" s="298"/>
      <c r="E15" s="299"/>
      <c r="F15" s="26" t="s">
        <v>123</v>
      </c>
      <c r="G15" s="26" t="s">
        <v>124</v>
      </c>
      <c r="H15" s="26" t="s">
        <v>68</v>
      </c>
    </row>
    <row r="16" spans="2:9" ht="12.75">
      <c r="B16" s="189" t="s">
        <v>352</v>
      </c>
      <c r="C16" s="191"/>
      <c r="D16" s="191"/>
      <c r="E16" s="190"/>
      <c r="F16" s="116"/>
      <c r="G16" s="117">
        <v>7663</v>
      </c>
      <c r="H16" s="117">
        <v>7663</v>
      </c>
      <c r="I16" s="109"/>
    </row>
    <row r="17" spans="2:9" ht="12.75">
      <c r="B17" s="254" t="s">
        <v>42</v>
      </c>
      <c r="C17" s="301"/>
      <c r="D17" s="301"/>
      <c r="E17" s="255"/>
      <c r="F17" s="116">
        <v>600</v>
      </c>
      <c r="G17" s="116">
        <v>600</v>
      </c>
      <c r="H17" s="116">
        <v>582</v>
      </c>
      <c r="I17" s="109"/>
    </row>
    <row r="18" spans="2:9" ht="12.75">
      <c r="B18" s="238" t="s">
        <v>353</v>
      </c>
      <c r="C18" s="238"/>
      <c r="D18" s="238"/>
      <c r="E18" s="238"/>
      <c r="G18" s="196">
        <v>634</v>
      </c>
      <c r="H18" s="196">
        <v>634</v>
      </c>
      <c r="I18" s="109"/>
    </row>
    <row r="19" spans="2:8" ht="12.75">
      <c r="B19" s="276"/>
      <c r="C19" s="296"/>
      <c r="D19" s="296"/>
      <c r="E19" s="277"/>
      <c r="F19" s="118"/>
      <c r="G19" s="117"/>
      <c r="H19" s="117"/>
    </row>
    <row r="20" spans="2:8" ht="12.75">
      <c r="B20" s="297" t="s">
        <v>125</v>
      </c>
      <c r="C20" s="298"/>
      <c r="D20" s="298"/>
      <c r="E20" s="299"/>
      <c r="F20" s="118">
        <f>SUM(F16:F19)</f>
        <v>600</v>
      </c>
      <c r="G20" s="118">
        <f>SUM(G16:G19)</f>
        <v>8897</v>
      </c>
      <c r="H20" s="118">
        <f>SUM(H16:H19)</f>
        <v>8879</v>
      </c>
    </row>
    <row r="21" spans="2:8" ht="12.75">
      <c r="B21" s="112"/>
      <c r="C21" s="38"/>
      <c r="D21" s="38"/>
      <c r="E21" s="38"/>
      <c r="F21" s="113"/>
      <c r="G21" s="114"/>
      <c r="H21" s="115"/>
    </row>
    <row r="22" spans="2:6" ht="12.75">
      <c r="B22" s="108"/>
      <c r="F22" s="110"/>
    </row>
    <row r="23" spans="2:8" ht="12.75">
      <c r="B23" s="108"/>
      <c r="F23" s="111"/>
      <c r="G23" s="108"/>
      <c r="H23" s="108"/>
    </row>
  </sheetData>
  <sheetProtection/>
  <mergeCells count="7">
    <mergeCell ref="D2:I2"/>
    <mergeCell ref="B19:E19"/>
    <mergeCell ref="B20:E20"/>
    <mergeCell ref="D10:G10"/>
    <mergeCell ref="B15:E15"/>
    <mergeCell ref="B17:E17"/>
    <mergeCell ref="B18:E18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40"/>
  <sheetViews>
    <sheetView view="pageBreakPreview" zoomScaleSheetLayoutView="100" zoomScalePageLayoutView="0" workbookViewId="0" topLeftCell="A1">
      <selection activeCell="C3" sqref="C3:D3"/>
    </sheetView>
  </sheetViews>
  <sheetFormatPr defaultColWidth="9.00390625" defaultRowHeight="12.75"/>
  <cols>
    <col min="2" max="2" width="41.875" style="0" customWidth="1"/>
    <col min="3" max="3" width="26.25390625" style="0" customWidth="1"/>
    <col min="4" max="4" width="30.625" style="0" customWidth="1"/>
    <col min="5" max="5" width="16.375" style="0" customWidth="1"/>
    <col min="6" max="6" width="15.75390625" style="0" customWidth="1"/>
    <col min="7" max="7" width="9.875" style="0" customWidth="1"/>
    <col min="8" max="8" width="18.375" style="0" customWidth="1"/>
  </cols>
  <sheetData>
    <row r="1" ht="12.75">
      <c r="D1" s="108"/>
    </row>
    <row r="3" spans="3:4" ht="12.75">
      <c r="C3" s="279" t="s">
        <v>378</v>
      </c>
      <c r="D3" s="279"/>
    </row>
    <row r="5" spans="2:7" ht="15.75">
      <c r="B5" s="257" t="s">
        <v>214</v>
      </c>
      <c r="C5" s="257"/>
      <c r="D5" s="257"/>
      <c r="F5" s="108"/>
      <c r="G5" s="119"/>
    </row>
    <row r="6" spans="2:7" ht="15.75">
      <c r="B6" s="257" t="s">
        <v>325</v>
      </c>
      <c r="C6" s="257"/>
      <c r="D6" s="257"/>
      <c r="F6" s="108"/>
      <c r="G6" s="119"/>
    </row>
    <row r="7" spans="2:7" ht="15.75">
      <c r="B7" s="129"/>
      <c r="C7" s="129"/>
      <c r="D7" s="129"/>
      <c r="F7" s="108"/>
      <c r="G7" s="119"/>
    </row>
    <row r="8" spans="2:7" ht="15.75">
      <c r="B8" s="129"/>
      <c r="C8" s="129"/>
      <c r="D8" s="129"/>
      <c r="F8" s="108"/>
      <c r="G8" s="119"/>
    </row>
    <row r="9" spans="2:7" ht="15.75">
      <c r="B9" s="129"/>
      <c r="C9" s="129"/>
      <c r="D9" s="129"/>
      <c r="F9" s="108"/>
      <c r="G9" s="119"/>
    </row>
    <row r="10" ht="13.5" thickBot="1">
      <c r="D10" s="130" t="s">
        <v>148</v>
      </c>
    </row>
    <row r="11" spans="2:4" ht="88.5" customHeight="1" thickBot="1" thickTop="1">
      <c r="B11" s="120" t="s">
        <v>126</v>
      </c>
      <c r="C11" s="121" t="s">
        <v>149</v>
      </c>
      <c r="D11" s="131" t="s">
        <v>150</v>
      </c>
    </row>
    <row r="12" spans="2:4" ht="16.5" thickTop="1">
      <c r="B12" s="135" t="s">
        <v>151</v>
      </c>
      <c r="C12" s="122"/>
      <c r="D12" s="134"/>
    </row>
    <row r="13" spans="2:4" ht="15">
      <c r="B13" s="197" t="s">
        <v>127</v>
      </c>
      <c r="C13" s="198"/>
      <c r="D13" s="199">
        <v>55</v>
      </c>
    </row>
    <row r="14" spans="2:4" ht="15">
      <c r="B14" s="200" t="s">
        <v>128</v>
      </c>
      <c r="C14" s="201">
        <f>SUM(C15:C18)</f>
        <v>478851</v>
      </c>
      <c r="D14" s="201">
        <f>SUM(D15:D18)</f>
        <v>470059</v>
      </c>
    </row>
    <row r="15" spans="2:4" ht="15">
      <c r="B15" s="124" t="s">
        <v>152</v>
      </c>
      <c r="C15" s="132">
        <v>469093</v>
      </c>
      <c r="D15" s="132">
        <v>456132</v>
      </c>
    </row>
    <row r="16" spans="2:4" ht="15">
      <c r="B16" s="124" t="s">
        <v>153</v>
      </c>
      <c r="C16" s="132">
        <v>9326</v>
      </c>
      <c r="D16" s="132">
        <v>13594</v>
      </c>
    </row>
    <row r="17" spans="2:4" ht="15">
      <c r="B17" s="124" t="s">
        <v>306</v>
      </c>
      <c r="C17" s="132"/>
      <c r="D17" s="132"/>
    </row>
    <row r="18" spans="2:4" ht="15">
      <c r="B18" s="124" t="s">
        <v>154</v>
      </c>
      <c r="C18" s="132">
        <v>432</v>
      </c>
      <c r="D18" s="132">
        <v>333</v>
      </c>
    </row>
    <row r="19" spans="2:4" ht="15">
      <c r="B19" s="200" t="s">
        <v>129</v>
      </c>
      <c r="C19" s="202">
        <v>4999</v>
      </c>
      <c r="D19" s="202">
        <v>5581</v>
      </c>
    </row>
    <row r="20" spans="2:4" ht="15">
      <c r="B20" s="203" t="s">
        <v>130</v>
      </c>
      <c r="C20" s="205"/>
      <c r="D20" s="205"/>
    </row>
    <row r="21" spans="2:4" ht="15.75">
      <c r="B21" s="136" t="s">
        <v>131</v>
      </c>
      <c r="C21" s="133"/>
      <c r="D21" s="133"/>
    </row>
    <row r="22" spans="2:4" ht="15">
      <c r="B22" s="203" t="s">
        <v>132</v>
      </c>
      <c r="C22" s="205">
        <v>466</v>
      </c>
      <c r="D22" s="205">
        <v>292</v>
      </c>
    </row>
    <row r="23" spans="2:4" ht="15">
      <c r="B23" s="200" t="s">
        <v>133</v>
      </c>
      <c r="C23" s="202">
        <v>9712</v>
      </c>
      <c r="D23" s="202">
        <v>12115</v>
      </c>
    </row>
    <row r="24" spans="2:4" ht="15">
      <c r="B24" s="200" t="s">
        <v>134</v>
      </c>
      <c r="C24" s="207">
        <v>50000</v>
      </c>
      <c r="D24" s="207">
        <v>30000</v>
      </c>
    </row>
    <row r="25" spans="2:4" ht="15">
      <c r="B25" s="200" t="s">
        <v>135</v>
      </c>
      <c r="C25" s="202">
        <v>36677</v>
      </c>
      <c r="D25" s="202">
        <v>27089</v>
      </c>
    </row>
    <row r="26" spans="2:4" ht="15.75" thickBot="1">
      <c r="B26" s="197" t="s">
        <v>136</v>
      </c>
      <c r="C26" s="209">
        <v>45</v>
      </c>
      <c r="D26" s="209"/>
    </row>
    <row r="27" spans="2:4" ht="17.25" thickBot="1" thickTop="1">
      <c r="B27" s="127" t="s">
        <v>137</v>
      </c>
      <c r="C27" s="128">
        <f>C14+C19+C20+C22+C23+C24+C25+C26</f>
        <v>580750</v>
      </c>
      <c r="D27" s="128">
        <f>D14+D19+D20+D22+D23+D24+D25+D26+D13</f>
        <v>545191</v>
      </c>
    </row>
    <row r="28" spans="2:4" ht="16.5" thickTop="1">
      <c r="B28" s="137" t="s">
        <v>138</v>
      </c>
      <c r="C28" s="123"/>
      <c r="D28" s="138"/>
    </row>
    <row r="29" spans="2:4" ht="15">
      <c r="B29" s="200" t="s">
        <v>155</v>
      </c>
      <c r="C29" s="202">
        <v>367878</v>
      </c>
      <c r="D29" s="202">
        <v>367878</v>
      </c>
    </row>
    <row r="30" spans="2:4" ht="15">
      <c r="B30" s="200" t="s">
        <v>139</v>
      </c>
      <c r="C30" s="202">
        <v>72701</v>
      </c>
      <c r="D30" s="202">
        <v>87289</v>
      </c>
    </row>
    <row r="31" spans="2:4" ht="15.75">
      <c r="B31" s="136" t="s">
        <v>140</v>
      </c>
      <c r="C31" s="133"/>
      <c r="D31" s="133"/>
    </row>
    <row r="32" spans="2:4" ht="15">
      <c r="B32" s="200" t="s">
        <v>141</v>
      </c>
      <c r="C32" s="202">
        <v>86722</v>
      </c>
      <c r="D32" s="202">
        <v>57089</v>
      </c>
    </row>
    <row r="33" spans="2:4" ht="15">
      <c r="B33" s="200" t="s">
        <v>142</v>
      </c>
      <c r="C33" s="207"/>
      <c r="D33" s="207"/>
    </row>
    <row r="34" spans="2:4" ht="15.75">
      <c r="B34" s="136" t="s">
        <v>143</v>
      </c>
      <c r="C34" s="133"/>
      <c r="D34" s="133"/>
    </row>
    <row r="35" spans="2:4" ht="15">
      <c r="B35" s="200" t="s">
        <v>144</v>
      </c>
      <c r="C35" s="207">
        <v>10030</v>
      </c>
      <c r="D35" s="207">
        <v>7710</v>
      </c>
    </row>
    <row r="36" spans="2:4" ht="15">
      <c r="B36" s="200" t="s">
        <v>145</v>
      </c>
      <c r="C36" s="201">
        <f>SUM(C37:C38)</f>
        <v>43419</v>
      </c>
      <c r="D36" s="201">
        <v>25225</v>
      </c>
    </row>
    <row r="37" spans="2:4" ht="15">
      <c r="B37" s="124" t="s">
        <v>156</v>
      </c>
      <c r="C37" s="133"/>
      <c r="D37" s="133"/>
    </row>
    <row r="38" spans="2:4" ht="15">
      <c r="B38" s="124" t="s">
        <v>157</v>
      </c>
      <c r="C38" s="133">
        <v>43419</v>
      </c>
      <c r="D38" s="133">
        <v>25225</v>
      </c>
    </row>
    <row r="39" spans="2:4" ht="15">
      <c r="B39" s="200" t="s">
        <v>146</v>
      </c>
      <c r="C39" s="202"/>
      <c r="D39" s="202"/>
    </row>
    <row r="40" spans="2:4" ht="16.5" thickBot="1">
      <c r="B40" s="139" t="s">
        <v>147</v>
      </c>
      <c r="C40" s="140">
        <f>C29+C30+C32+C35+C36+C39</f>
        <v>580750</v>
      </c>
      <c r="D40" s="140">
        <f>D29+D30+D32+D35+D36+D39</f>
        <v>545191</v>
      </c>
    </row>
    <row r="41" ht="13.5" thickTop="1"/>
  </sheetData>
  <sheetProtection/>
  <mergeCells count="3">
    <mergeCell ref="B5:D5"/>
    <mergeCell ref="B6:D6"/>
    <mergeCell ref="C3:D3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D38"/>
  <sheetViews>
    <sheetView view="pageBreakPreview" zoomScale="80" zoomScaleSheetLayoutView="80" zoomScalePageLayoutView="0" workbookViewId="0" topLeftCell="A1">
      <selection activeCell="B1" sqref="B1:D1"/>
    </sheetView>
  </sheetViews>
  <sheetFormatPr defaultColWidth="9.00390625" defaultRowHeight="12.75"/>
  <cols>
    <col min="2" max="2" width="46.125" style="0" customWidth="1"/>
    <col min="3" max="3" width="24.875" style="0" customWidth="1"/>
    <col min="4" max="4" width="22.25390625" style="0" customWidth="1"/>
  </cols>
  <sheetData>
    <row r="1" spans="2:4" ht="12.75">
      <c r="B1" s="279" t="s">
        <v>379</v>
      </c>
      <c r="C1" s="279"/>
      <c r="D1" s="279"/>
    </row>
    <row r="3" spans="2:4" ht="15.75">
      <c r="B3" s="257" t="s">
        <v>307</v>
      </c>
      <c r="C3" s="257"/>
      <c r="D3" s="257"/>
    </row>
    <row r="4" spans="2:4" ht="15.75">
      <c r="B4" s="257" t="s">
        <v>325</v>
      </c>
      <c r="C4" s="257"/>
      <c r="D4" s="257"/>
    </row>
    <row r="5" spans="2:4" ht="15.75">
      <c r="B5" s="129"/>
      <c r="C5" s="129"/>
      <c r="D5" s="129"/>
    </row>
    <row r="6" spans="2:4" ht="15.75">
      <c r="B6" s="129"/>
      <c r="C6" s="129"/>
      <c r="D6" s="129"/>
    </row>
    <row r="7" spans="2:4" ht="15.75">
      <c r="B7" s="129"/>
      <c r="C7" s="129"/>
      <c r="D7" s="129"/>
    </row>
    <row r="8" ht="13.5" thickBot="1">
      <c r="D8" s="130" t="s">
        <v>148</v>
      </c>
    </row>
    <row r="9" spans="2:4" ht="61.5" thickBot="1" thickTop="1">
      <c r="B9" s="120" t="s">
        <v>126</v>
      </c>
      <c r="C9" s="121" t="s">
        <v>149</v>
      </c>
      <c r="D9" s="131" t="s">
        <v>150</v>
      </c>
    </row>
    <row r="10" spans="2:4" ht="16.5" thickTop="1">
      <c r="B10" s="135" t="s">
        <v>151</v>
      </c>
      <c r="C10" s="122"/>
      <c r="D10" s="134"/>
    </row>
    <row r="11" spans="2:4" ht="15">
      <c r="B11" s="197" t="s">
        <v>127</v>
      </c>
      <c r="C11" s="198"/>
      <c r="D11" s="199"/>
    </row>
    <row r="12" spans="2:4" ht="15">
      <c r="B12" s="200" t="s">
        <v>128</v>
      </c>
      <c r="C12" s="201">
        <v>50</v>
      </c>
      <c r="D12" s="201">
        <v>6</v>
      </c>
    </row>
    <row r="13" spans="2:4" ht="15">
      <c r="B13" s="124" t="s">
        <v>152</v>
      </c>
      <c r="C13" s="125"/>
      <c r="D13" s="132"/>
    </row>
    <row r="14" spans="2:4" ht="15">
      <c r="B14" s="124" t="s">
        <v>153</v>
      </c>
      <c r="C14" s="125">
        <v>50</v>
      </c>
      <c r="D14" s="132">
        <v>6</v>
      </c>
    </row>
    <row r="15" spans="2:4" ht="15">
      <c r="B15" s="124" t="s">
        <v>306</v>
      </c>
      <c r="C15" s="125"/>
      <c r="D15" s="132"/>
    </row>
    <row r="16" spans="2:4" ht="15">
      <c r="B16" s="124" t="s">
        <v>154</v>
      </c>
      <c r="C16" s="125"/>
      <c r="D16" s="132"/>
    </row>
    <row r="17" spans="2:4" ht="15">
      <c r="B17" s="200" t="s">
        <v>129</v>
      </c>
      <c r="C17" s="201"/>
      <c r="D17" s="202"/>
    </row>
    <row r="18" spans="2:4" ht="15">
      <c r="B18" s="203" t="s">
        <v>130</v>
      </c>
      <c r="C18" s="204"/>
      <c r="D18" s="205"/>
    </row>
    <row r="19" spans="2:4" ht="15.75">
      <c r="B19" s="136" t="s">
        <v>131</v>
      </c>
      <c r="C19" s="126"/>
      <c r="D19" s="133"/>
    </row>
    <row r="20" spans="2:4" ht="15">
      <c r="B20" s="203" t="s">
        <v>132</v>
      </c>
      <c r="C20" s="204"/>
      <c r="D20" s="205"/>
    </row>
    <row r="21" spans="2:4" ht="15">
      <c r="B21" s="200" t="s">
        <v>133</v>
      </c>
      <c r="C21" s="201"/>
      <c r="D21" s="202"/>
    </row>
    <row r="22" spans="2:4" ht="15">
      <c r="B22" s="200" t="s">
        <v>134</v>
      </c>
      <c r="C22" s="206"/>
      <c r="D22" s="207"/>
    </row>
    <row r="23" spans="2:4" ht="15">
      <c r="B23" s="200" t="s">
        <v>135</v>
      </c>
      <c r="C23" s="201">
        <v>133</v>
      </c>
      <c r="D23" s="202">
        <v>38</v>
      </c>
    </row>
    <row r="24" spans="2:4" ht="15.75" thickBot="1">
      <c r="B24" s="197" t="s">
        <v>136</v>
      </c>
      <c r="C24" s="208"/>
      <c r="D24" s="209">
        <v>0</v>
      </c>
    </row>
    <row r="25" spans="2:4" ht="17.25" thickBot="1" thickTop="1">
      <c r="B25" s="127" t="s">
        <v>137</v>
      </c>
      <c r="C25" s="128">
        <f>C12+C17+C18+C20+C21+C22+C23+C24</f>
        <v>183</v>
      </c>
      <c r="D25" s="128">
        <f>D12+D17+D18+D20+D21+D22+D23+D24</f>
        <v>44</v>
      </c>
    </row>
    <row r="26" spans="2:4" ht="16.5" thickTop="1">
      <c r="B26" s="137" t="s">
        <v>138</v>
      </c>
      <c r="C26" s="123"/>
      <c r="D26" s="138"/>
    </row>
    <row r="27" spans="2:4" ht="15">
      <c r="B27" s="200" t="s">
        <v>155</v>
      </c>
      <c r="C27" s="201">
        <v>32</v>
      </c>
      <c r="D27" s="202">
        <v>32</v>
      </c>
    </row>
    <row r="28" spans="2:4" ht="15">
      <c r="B28" s="200" t="s">
        <v>139</v>
      </c>
      <c r="C28" s="201">
        <v>18</v>
      </c>
      <c r="D28" s="202">
        <v>-26</v>
      </c>
    </row>
    <row r="29" spans="2:4" ht="15.75">
      <c r="B29" s="136" t="s">
        <v>140</v>
      </c>
      <c r="C29" s="126"/>
      <c r="D29" s="133"/>
    </row>
    <row r="30" spans="2:4" ht="15">
      <c r="B30" s="200" t="s">
        <v>141</v>
      </c>
      <c r="C30" s="201">
        <v>133</v>
      </c>
      <c r="D30" s="202">
        <v>38</v>
      </c>
    </row>
    <row r="31" spans="2:4" ht="15">
      <c r="B31" s="200" t="s">
        <v>142</v>
      </c>
      <c r="C31" s="206"/>
      <c r="D31" s="207"/>
    </row>
    <row r="32" spans="2:4" ht="15.75">
      <c r="B32" s="136" t="s">
        <v>143</v>
      </c>
      <c r="C32" s="126"/>
      <c r="D32" s="133"/>
    </row>
    <row r="33" spans="2:4" ht="15">
      <c r="B33" s="200" t="s">
        <v>144</v>
      </c>
      <c r="C33" s="206"/>
      <c r="D33" s="207"/>
    </row>
    <row r="34" spans="2:4" ht="15">
      <c r="B34" s="200" t="s">
        <v>145</v>
      </c>
      <c r="C34" s="201">
        <f>SUM(C35:C36)</f>
        <v>0</v>
      </c>
      <c r="D34" s="201">
        <f>SUM(D35:D36)</f>
        <v>0</v>
      </c>
    </row>
    <row r="35" spans="2:4" ht="15">
      <c r="B35" s="124" t="s">
        <v>156</v>
      </c>
      <c r="C35" s="125"/>
      <c r="D35" s="133"/>
    </row>
    <row r="36" spans="2:4" ht="15">
      <c r="B36" s="124" t="s">
        <v>157</v>
      </c>
      <c r="C36" s="125"/>
      <c r="D36" s="133"/>
    </row>
    <row r="37" spans="2:4" ht="15">
      <c r="B37" s="200" t="s">
        <v>146</v>
      </c>
      <c r="C37" s="201"/>
      <c r="D37" s="202"/>
    </row>
    <row r="38" spans="2:4" ht="16.5" thickBot="1">
      <c r="B38" s="139" t="s">
        <v>147</v>
      </c>
      <c r="C38" s="140">
        <f>C27+C28+C30+C33+C34+C37</f>
        <v>183</v>
      </c>
      <c r="D38" s="140">
        <f>D27+D28+D30+D33+D34+D37</f>
        <v>44</v>
      </c>
    </row>
    <row r="39" ht="13.5" thickTop="1"/>
  </sheetData>
  <sheetProtection/>
  <mergeCells count="3">
    <mergeCell ref="B3:D3"/>
    <mergeCell ref="B4:D4"/>
    <mergeCell ref="B1:D1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D38"/>
  <sheetViews>
    <sheetView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2" max="2" width="43.625" style="0" customWidth="1"/>
    <col min="3" max="3" width="23.875" style="0" customWidth="1"/>
    <col min="4" max="4" width="26.875" style="0" customWidth="1"/>
  </cols>
  <sheetData>
    <row r="1" spans="3:4" ht="12.75">
      <c r="C1" s="279" t="s">
        <v>380</v>
      </c>
      <c r="D1" s="279"/>
    </row>
    <row r="3" spans="2:4" ht="15.75">
      <c r="B3" s="257" t="s">
        <v>308</v>
      </c>
      <c r="C3" s="257"/>
      <c r="D3" s="257"/>
    </row>
    <row r="4" spans="2:4" ht="15.75">
      <c r="B4" s="257" t="s">
        <v>325</v>
      </c>
      <c r="C4" s="257"/>
      <c r="D4" s="257"/>
    </row>
    <row r="5" spans="2:4" ht="15.75">
      <c r="B5" s="129"/>
      <c r="C5" s="129"/>
      <c r="D5" s="129"/>
    </row>
    <row r="6" spans="2:4" ht="15.75">
      <c r="B6" s="129"/>
      <c r="C6" s="129"/>
      <c r="D6" s="129"/>
    </row>
    <row r="7" spans="2:4" ht="15.75">
      <c r="B7" s="129"/>
      <c r="C7" s="129"/>
      <c r="D7" s="129"/>
    </row>
    <row r="8" ht="13.5" thickBot="1">
      <c r="D8" s="130" t="s">
        <v>148</v>
      </c>
    </row>
    <row r="9" spans="2:4" ht="61.5" thickBot="1" thickTop="1">
      <c r="B9" s="120" t="s">
        <v>126</v>
      </c>
      <c r="C9" s="121" t="s">
        <v>149</v>
      </c>
      <c r="D9" s="131" t="s">
        <v>150</v>
      </c>
    </row>
    <row r="10" spans="2:4" ht="16.5" thickTop="1">
      <c r="B10" s="135" t="s">
        <v>151</v>
      </c>
      <c r="C10" s="122"/>
      <c r="D10" s="134"/>
    </row>
    <row r="11" spans="2:4" ht="15">
      <c r="B11" s="197" t="s">
        <v>127</v>
      </c>
      <c r="C11" s="198"/>
      <c r="D11" s="199"/>
    </row>
    <row r="12" spans="2:4" ht="15">
      <c r="B12" s="200" t="s">
        <v>128</v>
      </c>
      <c r="C12" s="201">
        <f>SUM(C13:C16)</f>
        <v>1292</v>
      </c>
      <c r="D12" s="201">
        <f>SUM(D13:D16)</f>
        <v>819</v>
      </c>
    </row>
    <row r="13" spans="2:4" ht="15">
      <c r="B13" s="124" t="s">
        <v>152</v>
      </c>
      <c r="C13" s="125"/>
      <c r="D13" s="132"/>
    </row>
    <row r="14" spans="2:4" ht="15">
      <c r="B14" s="124" t="s">
        <v>153</v>
      </c>
      <c r="C14" s="125">
        <v>1292</v>
      </c>
      <c r="D14" s="132">
        <v>819</v>
      </c>
    </row>
    <row r="15" spans="2:4" ht="15">
      <c r="B15" s="124" t="s">
        <v>306</v>
      </c>
      <c r="C15" s="125"/>
      <c r="D15" s="132"/>
    </row>
    <row r="16" spans="2:4" ht="15">
      <c r="B16" s="124" t="s">
        <v>154</v>
      </c>
      <c r="C16" s="125"/>
      <c r="D16" s="132"/>
    </row>
    <row r="17" spans="2:4" ht="15">
      <c r="B17" s="200" t="s">
        <v>129</v>
      </c>
      <c r="C17" s="201"/>
      <c r="D17" s="202"/>
    </row>
    <row r="18" spans="2:4" ht="15">
      <c r="B18" s="203" t="s">
        <v>130</v>
      </c>
      <c r="C18" s="204"/>
      <c r="D18" s="205"/>
    </row>
    <row r="19" spans="2:4" ht="15.75">
      <c r="B19" s="136" t="s">
        <v>131</v>
      </c>
      <c r="C19" s="126"/>
      <c r="D19" s="133"/>
    </row>
    <row r="20" spans="2:4" ht="15">
      <c r="B20" s="203" t="s">
        <v>132</v>
      </c>
      <c r="C20" s="204"/>
      <c r="D20" s="205"/>
    </row>
    <row r="21" spans="2:4" ht="15">
      <c r="B21" s="200" t="s">
        <v>133</v>
      </c>
      <c r="C21" s="201"/>
      <c r="D21" s="202"/>
    </row>
    <row r="22" spans="2:4" ht="15">
      <c r="B22" s="200" t="s">
        <v>134</v>
      </c>
      <c r="C22" s="206"/>
      <c r="D22" s="207"/>
    </row>
    <row r="23" spans="2:4" ht="15">
      <c r="B23" s="200" t="s">
        <v>135</v>
      </c>
      <c r="C23" s="201">
        <v>239</v>
      </c>
      <c r="D23" s="202">
        <v>31</v>
      </c>
    </row>
    <row r="24" spans="2:4" ht="15.75" thickBot="1">
      <c r="B24" s="197" t="s">
        <v>136</v>
      </c>
      <c r="C24" s="208">
        <v>35</v>
      </c>
      <c r="D24" s="209">
        <v>626</v>
      </c>
    </row>
    <row r="25" spans="2:4" ht="17.25" thickBot="1" thickTop="1">
      <c r="B25" s="127" t="s">
        <v>137</v>
      </c>
      <c r="C25" s="128">
        <f>C12+C17+C18+C20+C21+C22+C23+C24</f>
        <v>1566</v>
      </c>
      <c r="D25" s="128">
        <f>D12+D17+D18+D20+D21+D22+D23+D24</f>
        <v>1476</v>
      </c>
    </row>
    <row r="26" spans="2:4" ht="16.5" thickTop="1">
      <c r="B26" s="137" t="s">
        <v>138</v>
      </c>
      <c r="C26" s="123"/>
      <c r="D26" s="138"/>
    </row>
    <row r="27" spans="2:4" ht="15">
      <c r="B27" s="200" t="s">
        <v>155</v>
      </c>
      <c r="C27" s="201">
        <v>0</v>
      </c>
      <c r="D27" s="202">
        <v>0</v>
      </c>
    </row>
    <row r="28" spans="2:4" ht="15">
      <c r="B28" s="200" t="s">
        <v>139</v>
      </c>
      <c r="C28" s="201">
        <v>583</v>
      </c>
      <c r="D28" s="202">
        <v>819</v>
      </c>
    </row>
    <row r="29" spans="2:4" ht="15.75">
      <c r="B29" s="136" t="s">
        <v>140</v>
      </c>
      <c r="C29" s="126"/>
      <c r="D29" s="133"/>
    </row>
    <row r="30" spans="2:4" ht="15">
      <c r="B30" s="200" t="s">
        <v>141</v>
      </c>
      <c r="C30" s="201">
        <v>274</v>
      </c>
      <c r="D30" s="202">
        <v>657</v>
      </c>
    </row>
    <row r="31" spans="2:4" ht="15">
      <c r="B31" s="200" t="s">
        <v>142</v>
      </c>
      <c r="C31" s="206"/>
      <c r="D31" s="207"/>
    </row>
    <row r="32" spans="2:4" ht="15.75">
      <c r="B32" s="136" t="s">
        <v>143</v>
      </c>
      <c r="C32" s="126"/>
      <c r="D32" s="133"/>
    </row>
    <row r="33" spans="2:4" ht="15">
      <c r="B33" s="200" t="s">
        <v>144</v>
      </c>
      <c r="C33" s="206"/>
      <c r="D33" s="207"/>
    </row>
    <row r="34" spans="2:4" ht="15">
      <c r="B34" s="200" t="s">
        <v>145</v>
      </c>
      <c r="C34" s="201">
        <f>SUM(C35:C36)</f>
        <v>709</v>
      </c>
      <c r="D34" s="201">
        <f>SUM(D35:D36)</f>
        <v>0</v>
      </c>
    </row>
    <row r="35" spans="2:4" ht="15">
      <c r="B35" s="124" t="s">
        <v>156</v>
      </c>
      <c r="C35" s="125">
        <v>709</v>
      </c>
      <c r="D35" s="133">
        <v>0</v>
      </c>
    </row>
    <row r="36" spans="2:4" ht="15">
      <c r="B36" s="124" t="s">
        <v>157</v>
      </c>
      <c r="C36" s="125"/>
      <c r="D36" s="133"/>
    </row>
    <row r="37" spans="2:4" ht="15">
      <c r="B37" s="200" t="s">
        <v>146</v>
      </c>
      <c r="C37" s="201"/>
      <c r="D37" s="202"/>
    </row>
    <row r="38" spans="2:4" ht="16.5" thickBot="1">
      <c r="B38" s="139" t="s">
        <v>147</v>
      </c>
      <c r="C38" s="140">
        <f>C27+C28+C30+C33+C34+C37</f>
        <v>1566</v>
      </c>
      <c r="D38" s="140">
        <f>D27+D28+D30+D33+D34+D37</f>
        <v>1476</v>
      </c>
    </row>
    <row r="39" ht="13.5" thickTop="1"/>
  </sheetData>
  <sheetProtection/>
  <mergeCells count="3">
    <mergeCell ref="C1:D1"/>
    <mergeCell ref="B3:D3"/>
    <mergeCell ref="B4:D4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D38"/>
  <sheetViews>
    <sheetView view="pageBreakPreview" zoomScale="90" zoomScaleSheetLayoutView="90" zoomScalePageLayoutView="0" workbookViewId="0" topLeftCell="A1">
      <selection activeCell="C1" sqref="C1:D1"/>
    </sheetView>
  </sheetViews>
  <sheetFormatPr defaultColWidth="9.00390625" defaultRowHeight="12.75"/>
  <cols>
    <col min="2" max="2" width="44.00390625" style="0" customWidth="1"/>
    <col min="3" max="3" width="27.25390625" style="0" customWidth="1"/>
    <col min="4" max="4" width="27.00390625" style="0" customWidth="1"/>
  </cols>
  <sheetData>
    <row r="1" spans="3:4" ht="12.75">
      <c r="C1" s="279" t="s">
        <v>381</v>
      </c>
      <c r="D1" s="279"/>
    </row>
    <row r="3" spans="2:4" ht="15.75">
      <c r="B3" s="257" t="s">
        <v>308</v>
      </c>
      <c r="C3" s="257"/>
      <c r="D3" s="257"/>
    </row>
    <row r="4" spans="2:4" ht="15.75">
      <c r="B4" s="257" t="s">
        <v>332</v>
      </c>
      <c r="C4" s="257"/>
      <c r="D4" s="257"/>
    </row>
    <row r="5" spans="2:4" ht="15.75">
      <c r="B5" s="129"/>
      <c r="C5" s="129"/>
      <c r="D5" s="129"/>
    </row>
    <row r="6" spans="2:4" ht="15.75">
      <c r="B6" s="129"/>
      <c r="C6" s="129"/>
      <c r="D6" s="129"/>
    </row>
    <row r="7" spans="2:4" ht="15.75">
      <c r="B7" s="129"/>
      <c r="C7" s="129"/>
      <c r="D7" s="129"/>
    </row>
    <row r="8" ht="13.5" thickBot="1">
      <c r="D8" s="130" t="s">
        <v>148</v>
      </c>
    </row>
    <row r="9" spans="2:4" ht="72.75" customHeight="1" thickBot="1" thickTop="1">
      <c r="B9" s="120" t="s">
        <v>126</v>
      </c>
      <c r="C9" s="121" t="s">
        <v>149</v>
      </c>
      <c r="D9" s="131" t="s">
        <v>150</v>
      </c>
    </row>
    <row r="10" spans="2:4" ht="16.5" thickTop="1">
      <c r="B10" s="135" t="s">
        <v>151</v>
      </c>
      <c r="C10" s="122"/>
      <c r="D10" s="134"/>
    </row>
    <row r="11" spans="2:4" ht="15">
      <c r="B11" s="197" t="s">
        <v>127</v>
      </c>
      <c r="C11" s="198"/>
      <c r="D11" s="199"/>
    </row>
    <row r="12" spans="2:4" ht="15">
      <c r="B12" s="200" t="s">
        <v>128</v>
      </c>
      <c r="C12" s="201">
        <v>0</v>
      </c>
      <c r="D12" s="201">
        <v>29</v>
      </c>
    </row>
    <row r="13" spans="2:4" ht="15">
      <c r="B13" s="124" t="s">
        <v>152</v>
      </c>
      <c r="C13" s="125"/>
      <c r="D13" s="132"/>
    </row>
    <row r="14" spans="2:4" ht="15">
      <c r="B14" s="124" t="s">
        <v>153</v>
      </c>
      <c r="C14" s="125">
        <v>0</v>
      </c>
      <c r="D14" s="132">
        <v>29</v>
      </c>
    </row>
    <row r="15" spans="2:4" ht="15">
      <c r="B15" s="124" t="s">
        <v>306</v>
      </c>
      <c r="C15" s="125"/>
      <c r="D15" s="132"/>
    </row>
    <row r="16" spans="2:4" ht="15">
      <c r="B16" s="124" t="s">
        <v>154</v>
      </c>
      <c r="C16" s="125"/>
      <c r="D16" s="132"/>
    </row>
    <row r="17" spans="2:4" ht="15">
      <c r="B17" s="200" t="s">
        <v>129</v>
      </c>
      <c r="C17" s="201"/>
      <c r="D17" s="202"/>
    </row>
    <row r="18" spans="2:4" ht="15">
      <c r="B18" s="203" t="s">
        <v>130</v>
      </c>
      <c r="C18" s="204"/>
      <c r="D18" s="205"/>
    </row>
    <row r="19" spans="2:4" ht="15.75">
      <c r="B19" s="136" t="s">
        <v>131</v>
      </c>
      <c r="C19" s="126"/>
      <c r="D19" s="133"/>
    </row>
    <row r="20" spans="2:4" ht="15">
      <c r="B20" s="203" t="s">
        <v>132</v>
      </c>
      <c r="C20" s="204"/>
      <c r="D20" s="205"/>
    </row>
    <row r="21" spans="2:4" ht="15">
      <c r="B21" s="200" t="s">
        <v>133</v>
      </c>
      <c r="C21" s="201"/>
      <c r="D21" s="202"/>
    </row>
    <row r="22" spans="2:4" ht="15">
      <c r="B22" s="200" t="s">
        <v>134</v>
      </c>
      <c r="C22" s="206"/>
      <c r="D22" s="207"/>
    </row>
    <row r="23" spans="2:4" ht="15">
      <c r="B23" s="200" t="s">
        <v>135</v>
      </c>
      <c r="C23" s="201">
        <v>0</v>
      </c>
      <c r="D23" s="202">
        <v>0</v>
      </c>
    </row>
    <row r="24" spans="2:4" ht="15.75" thickBot="1">
      <c r="B24" s="197" t="s">
        <v>136</v>
      </c>
      <c r="C24" s="208">
        <v>0</v>
      </c>
      <c r="D24" s="209">
        <v>0</v>
      </c>
    </row>
    <row r="25" spans="2:4" ht="17.25" thickBot="1" thickTop="1">
      <c r="B25" s="127" t="s">
        <v>137</v>
      </c>
      <c r="C25" s="128">
        <f>C12+C17+C18+C20+C21+C22+C23+C24</f>
        <v>0</v>
      </c>
      <c r="D25" s="128">
        <f>D12+D17+D18+D20+D21+D22+D23+D24</f>
        <v>29</v>
      </c>
    </row>
    <row r="26" spans="2:4" ht="16.5" thickTop="1">
      <c r="B26" s="137" t="s">
        <v>138</v>
      </c>
      <c r="C26" s="123"/>
      <c r="D26" s="138"/>
    </row>
    <row r="27" spans="2:4" ht="15">
      <c r="B27" s="200" t="s">
        <v>155</v>
      </c>
      <c r="C27" s="201">
        <v>0</v>
      </c>
      <c r="D27" s="202">
        <v>0</v>
      </c>
    </row>
    <row r="28" spans="2:4" ht="15">
      <c r="B28" s="200" t="s">
        <v>139</v>
      </c>
      <c r="C28" s="201">
        <v>0</v>
      </c>
      <c r="D28" s="202">
        <v>29</v>
      </c>
    </row>
    <row r="29" spans="2:4" ht="15.75">
      <c r="B29" s="136" t="s">
        <v>140</v>
      </c>
      <c r="C29" s="126"/>
      <c r="D29" s="133"/>
    </row>
    <row r="30" spans="2:4" ht="15">
      <c r="B30" s="200" t="s">
        <v>141</v>
      </c>
      <c r="C30" s="201">
        <v>0</v>
      </c>
      <c r="D30" s="202">
        <v>0</v>
      </c>
    </row>
    <row r="31" spans="2:4" ht="15">
      <c r="B31" s="200" t="s">
        <v>142</v>
      </c>
      <c r="C31" s="206"/>
      <c r="D31" s="207"/>
    </row>
    <row r="32" spans="2:4" ht="15.75">
      <c r="B32" s="136" t="s">
        <v>143</v>
      </c>
      <c r="C32" s="126"/>
      <c r="D32" s="133"/>
    </row>
    <row r="33" spans="2:4" ht="15">
      <c r="B33" s="200" t="s">
        <v>144</v>
      </c>
      <c r="C33" s="206"/>
      <c r="D33" s="207"/>
    </row>
    <row r="34" spans="2:4" ht="15">
      <c r="B34" s="200" t="s">
        <v>145</v>
      </c>
      <c r="C34" s="201"/>
      <c r="D34" s="201"/>
    </row>
    <row r="35" spans="2:4" ht="15">
      <c r="B35" s="124" t="s">
        <v>156</v>
      </c>
      <c r="C35" s="125"/>
      <c r="D35" s="133"/>
    </row>
    <row r="36" spans="2:4" ht="15">
      <c r="B36" s="124" t="s">
        <v>157</v>
      </c>
      <c r="C36" s="125"/>
      <c r="D36" s="133"/>
    </row>
    <row r="37" spans="2:4" ht="15">
      <c r="B37" s="200" t="s">
        <v>146</v>
      </c>
      <c r="C37" s="201"/>
      <c r="D37" s="202"/>
    </row>
    <row r="38" spans="2:4" ht="16.5" thickBot="1">
      <c r="B38" s="139" t="s">
        <v>147</v>
      </c>
      <c r="C38" s="140">
        <f>C27+C28+C30+C33+C34+C37</f>
        <v>0</v>
      </c>
      <c r="D38" s="140">
        <f>D27+D28+D30+D33+D34+D37</f>
        <v>29</v>
      </c>
    </row>
    <row r="39" ht="13.5" thickTop="1"/>
  </sheetData>
  <sheetProtection/>
  <mergeCells count="3">
    <mergeCell ref="C1:D1"/>
    <mergeCell ref="B3:D3"/>
    <mergeCell ref="B4:D4"/>
  </mergeCells>
  <printOptions/>
  <pageMargins left="0.7" right="0.7" top="0.75" bottom="0.75" header="0.3" footer="0.3"/>
  <pageSetup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SheetLayoutView="100" zoomScalePageLayoutView="0" workbookViewId="0" topLeftCell="A1">
      <selection activeCell="B3" sqref="B3:D3"/>
    </sheetView>
  </sheetViews>
  <sheetFormatPr defaultColWidth="9.00390625" defaultRowHeight="12.75"/>
  <cols>
    <col min="1" max="1" width="6.125" style="0" customWidth="1"/>
    <col min="2" max="2" width="36.875" style="0" customWidth="1"/>
    <col min="3" max="3" width="36.75390625" style="0" customWidth="1"/>
  </cols>
  <sheetData>
    <row r="1" ht="12.75">
      <c r="C1" s="108"/>
    </row>
    <row r="3" spans="2:4" ht="12.75">
      <c r="B3" s="279" t="s">
        <v>382</v>
      </c>
      <c r="C3" s="279"/>
      <c r="D3" s="279"/>
    </row>
    <row r="5" spans="1:3" ht="15.75">
      <c r="A5" s="257" t="s">
        <v>215</v>
      </c>
      <c r="B5" s="257"/>
      <c r="C5" s="257"/>
    </row>
    <row r="6" spans="1:3" ht="15.75">
      <c r="A6" s="257" t="s">
        <v>325</v>
      </c>
      <c r="B6" s="257"/>
      <c r="C6" s="257"/>
    </row>
    <row r="7" spans="1:3" ht="15.75">
      <c r="A7" s="129"/>
      <c r="B7" s="129"/>
      <c r="C7" s="129"/>
    </row>
    <row r="8" spans="1:3" ht="15.75">
      <c r="A8" s="129"/>
      <c r="B8" s="129"/>
      <c r="C8" s="129"/>
    </row>
    <row r="9" spans="1:3" ht="15.75">
      <c r="A9" s="129"/>
      <c r="B9" s="129"/>
      <c r="C9" s="129"/>
    </row>
    <row r="10" ht="12.75">
      <c r="C10" s="130" t="s">
        <v>148</v>
      </c>
    </row>
    <row r="12" spans="2:3" ht="15.75">
      <c r="B12" s="25" t="s">
        <v>158</v>
      </c>
      <c r="C12" s="143">
        <v>36677</v>
      </c>
    </row>
    <row r="13" spans="2:3" ht="15">
      <c r="B13" s="141" t="s">
        <v>159</v>
      </c>
      <c r="C13" s="142">
        <v>222680</v>
      </c>
    </row>
    <row r="14" spans="2:3" ht="15">
      <c r="B14" s="141" t="s">
        <v>160</v>
      </c>
      <c r="C14" s="142">
        <v>232268</v>
      </c>
    </row>
    <row r="15" spans="2:3" ht="15.75">
      <c r="B15" s="25" t="s">
        <v>161</v>
      </c>
      <c r="C15" s="143">
        <f>C12+C13-C14</f>
        <v>27089</v>
      </c>
    </row>
  </sheetData>
  <sheetProtection/>
  <mergeCells count="3">
    <mergeCell ref="A5:C5"/>
    <mergeCell ref="A6:C6"/>
    <mergeCell ref="B3:D3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"/>
  <sheetViews>
    <sheetView view="pageBreakPreview" zoomScaleSheetLayoutView="100" zoomScalePageLayoutView="0" workbookViewId="0" topLeftCell="A115">
      <selection activeCell="D2" sqref="D2:G2"/>
    </sheetView>
  </sheetViews>
  <sheetFormatPr defaultColWidth="9.00390625" defaultRowHeight="12.75"/>
  <cols>
    <col min="4" max="4" width="44.25390625" style="0" customWidth="1"/>
    <col min="5" max="5" width="9.875" style="0" customWidth="1"/>
    <col min="6" max="6" width="10.375" style="0" customWidth="1"/>
    <col min="7" max="7" width="10.25390625" style="0" customWidth="1"/>
  </cols>
  <sheetData>
    <row r="1" ht="12.75">
      <c r="E1" s="1"/>
    </row>
    <row r="2" spans="4:7" ht="12.75">
      <c r="D2" s="243" t="s">
        <v>365</v>
      </c>
      <c r="E2" s="243"/>
      <c r="F2" s="243"/>
      <c r="G2" s="243"/>
    </row>
    <row r="3" ht="12.75">
      <c r="E3" s="1"/>
    </row>
    <row r="4" spans="1:7" ht="18">
      <c r="A4" s="256" t="s">
        <v>213</v>
      </c>
      <c r="B4" s="256"/>
      <c r="C4" s="256"/>
      <c r="D4" s="256"/>
      <c r="E4" s="256"/>
      <c r="F4" s="256"/>
      <c r="G4" s="256"/>
    </row>
    <row r="5" spans="1:7" ht="18">
      <c r="A5" s="256" t="s">
        <v>320</v>
      </c>
      <c r="B5" s="256"/>
      <c r="C5" s="256"/>
      <c r="D5" s="256"/>
      <c r="E5" s="256"/>
      <c r="F5" s="256"/>
      <c r="G5" s="256"/>
    </row>
    <row r="6" spans="1:7" ht="15.75">
      <c r="A6" s="257"/>
      <c r="B6" s="257"/>
      <c r="C6" s="257"/>
      <c r="D6" s="257"/>
      <c r="E6" s="257"/>
      <c r="F6" s="257"/>
      <c r="G6" s="257"/>
    </row>
    <row r="7" ht="12.75">
      <c r="E7" s="1"/>
    </row>
    <row r="8" ht="12.75">
      <c r="E8" s="1"/>
    </row>
    <row r="9" ht="12.75">
      <c r="E9" s="1"/>
    </row>
    <row r="10" ht="12.75">
      <c r="E10" s="1"/>
    </row>
    <row r="11" spans="5:6" ht="12.75">
      <c r="E11" s="1"/>
      <c r="F11" t="s">
        <v>0</v>
      </c>
    </row>
    <row r="12" ht="12.75">
      <c r="E12" s="1"/>
    </row>
    <row r="13" spans="2:7" ht="12.75">
      <c r="B13" s="3" t="s">
        <v>1</v>
      </c>
      <c r="C13" s="248" t="s">
        <v>2</v>
      </c>
      <c r="D13" s="249"/>
      <c r="E13" s="4" t="s">
        <v>3</v>
      </c>
      <c r="F13" s="3" t="s">
        <v>4</v>
      </c>
      <c r="G13" s="3" t="s">
        <v>5</v>
      </c>
    </row>
    <row r="14" spans="2:7" ht="12.75">
      <c r="B14" s="5"/>
      <c r="C14" s="250" t="s">
        <v>6</v>
      </c>
      <c r="D14" s="251"/>
      <c r="E14" s="4"/>
      <c r="F14" s="6"/>
      <c r="G14" s="5"/>
    </row>
    <row r="15" spans="2:7" ht="12.75">
      <c r="B15" s="5" t="s">
        <v>168</v>
      </c>
      <c r="C15" s="254" t="s">
        <v>7</v>
      </c>
      <c r="D15" s="255"/>
      <c r="E15" s="174">
        <v>21800</v>
      </c>
      <c r="F15" s="174">
        <v>21800</v>
      </c>
      <c r="G15" s="174">
        <v>22122</v>
      </c>
    </row>
    <row r="16" spans="2:7" ht="12.75">
      <c r="B16" s="5" t="s">
        <v>169</v>
      </c>
      <c r="C16" s="254" t="s">
        <v>22</v>
      </c>
      <c r="D16" s="255"/>
      <c r="E16" s="174">
        <v>59547</v>
      </c>
      <c r="F16" s="174">
        <v>60771</v>
      </c>
      <c r="G16" s="174">
        <v>60531</v>
      </c>
    </row>
    <row r="17" spans="2:7" ht="12.75">
      <c r="B17" s="5" t="s">
        <v>170</v>
      </c>
      <c r="C17" s="254" t="s">
        <v>23</v>
      </c>
      <c r="D17" s="255"/>
      <c r="E17" s="174"/>
      <c r="F17" s="174">
        <v>8162</v>
      </c>
      <c r="G17" s="174">
        <v>15874</v>
      </c>
    </row>
    <row r="18" spans="2:7" ht="12.75">
      <c r="B18" s="5" t="s">
        <v>171</v>
      </c>
      <c r="C18" s="254" t="s">
        <v>24</v>
      </c>
      <c r="D18" s="255"/>
      <c r="E18" s="174">
        <v>31628</v>
      </c>
      <c r="F18" s="174">
        <v>31628</v>
      </c>
      <c r="G18" s="174">
        <v>-778</v>
      </c>
    </row>
    <row r="19" spans="2:7" ht="12.75">
      <c r="B19" s="5" t="s">
        <v>172</v>
      </c>
      <c r="C19" s="254" t="s">
        <v>29</v>
      </c>
      <c r="D19" s="255"/>
      <c r="E19" s="9">
        <v>0</v>
      </c>
      <c r="F19" s="9">
        <v>0</v>
      </c>
      <c r="G19" s="9">
        <v>0</v>
      </c>
    </row>
    <row r="20" spans="2:7" ht="12.75">
      <c r="B20" s="5" t="s">
        <v>173</v>
      </c>
      <c r="C20" s="237" t="s">
        <v>30</v>
      </c>
      <c r="D20" s="237"/>
      <c r="E20" s="175">
        <v>91955</v>
      </c>
      <c r="F20" s="175">
        <v>102670</v>
      </c>
      <c r="G20" s="175">
        <v>102670</v>
      </c>
    </row>
    <row r="21" spans="2:7" ht="12.75">
      <c r="B21" s="13" t="s">
        <v>174</v>
      </c>
      <c r="C21" s="238" t="s">
        <v>31</v>
      </c>
      <c r="D21" s="238"/>
      <c r="E21" s="215">
        <v>36722</v>
      </c>
      <c r="F21" s="215">
        <v>36722</v>
      </c>
      <c r="G21" s="216">
        <v>89012</v>
      </c>
    </row>
    <row r="22" spans="2:7" ht="12.75">
      <c r="B22" s="13" t="s">
        <v>175</v>
      </c>
      <c r="C22" s="39" t="s">
        <v>301</v>
      </c>
      <c r="D22" s="40"/>
      <c r="E22" s="215"/>
      <c r="F22" s="215"/>
      <c r="G22" s="216">
        <v>2080</v>
      </c>
    </row>
    <row r="23" spans="2:7" ht="12.75">
      <c r="B23" s="13" t="s">
        <v>176</v>
      </c>
      <c r="C23" s="39" t="s">
        <v>333</v>
      </c>
      <c r="D23" s="40"/>
      <c r="E23" s="215"/>
      <c r="F23" s="215"/>
      <c r="G23" s="216">
        <v>181</v>
      </c>
    </row>
    <row r="24" spans="2:7" ht="12.75">
      <c r="B24" s="13"/>
      <c r="C24" s="246" t="s">
        <v>8</v>
      </c>
      <c r="D24" s="247"/>
      <c r="E24" s="49">
        <f>E15+E16+E17+E18+E19+E20+E21</f>
        <v>241652</v>
      </c>
      <c r="F24" s="49">
        <f>F15+F16+F17+F18+F19+F20+F21</f>
        <v>261753</v>
      </c>
      <c r="G24" s="49">
        <f>G15+G16+G17+G18+G19+G20+G21+G22+G23</f>
        <v>291692</v>
      </c>
    </row>
    <row r="25" spans="2:7" ht="12.75">
      <c r="B25" s="13" t="s">
        <v>334</v>
      </c>
      <c r="C25" s="241" t="s">
        <v>9</v>
      </c>
      <c r="D25" s="242"/>
      <c r="E25" s="49"/>
      <c r="F25" s="49"/>
      <c r="G25" s="15">
        <v>20000</v>
      </c>
    </row>
    <row r="26" spans="2:7" ht="12.75">
      <c r="B26" s="13" t="s">
        <v>335</v>
      </c>
      <c r="C26" s="241" t="s">
        <v>32</v>
      </c>
      <c r="D26" s="242"/>
      <c r="E26" s="49"/>
      <c r="F26" s="49"/>
      <c r="G26" s="15"/>
    </row>
    <row r="27" spans="2:7" ht="12.75">
      <c r="B27" s="13"/>
      <c r="C27" s="258" t="s">
        <v>10</v>
      </c>
      <c r="D27" s="259"/>
      <c r="E27" s="17">
        <f>SUM(E24:E26)</f>
        <v>241652</v>
      </c>
      <c r="F27" s="17">
        <f>SUM(F24:F26)</f>
        <v>261753</v>
      </c>
      <c r="G27" s="17">
        <f>SUM(G24:G26)</f>
        <v>311692</v>
      </c>
    </row>
    <row r="28" spans="2:7" ht="12.75">
      <c r="B28" s="13"/>
      <c r="C28" s="260"/>
      <c r="D28" s="236"/>
      <c r="E28" s="18"/>
      <c r="F28" s="19"/>
      <c r="G28" s="20"/>
    </row>
    <row r="29" spans="2:7" ht="12.75">
      <c r="B29" s="5"/>
      <c r="C29" s="244" t="s">
        <v>11</v>
      </c>
      <c r="D29" s="245"/>
      <c r="E29" s="21"/>
      <c r="F29" s="22"/>
      <c r="G29" s="10"/>
    </row>
    <row r="30" spans="2:7" ht="12.75">
      <c r="B30" s="161" t="s">
        <v>168</v>
      </c>
      <c r="C30" s="240" t="s">
        <v>12</v>
      </c>
      <c r="D30" s="230"/>
      <c r="E30" s="162">
        <f>SUM(E31:E37)</f>
        <v>217654</v>
      </c>
      <c r="F30" s="162">
        <f>SUM(F31:F37)</f>
        <v>227116</v>
      </c>
      <c r="G30" s="162">
        <f>SUM(G31:G38)</f>
        <v>220041</v>
      </c>
    </row>
    <row r="31" spans="2:7" ht="12.75">
      <c r="B31" s="160" t="s">
        <v>177</v>
      </c>
      <c r="C31" s="241" t="s">
        <v>34</v>
      </c>
      <c r="D31" s="242"/>
      <c r="E31" s="42">
        <v>20194</v>
      </c>
      <c r="F31" s="42">
        <v>21312</v>
      </c>
      <c r="G31" s="42">
        <v>20871</v>
      </c>
    </row>
    <row r="32" spans="2:7" ht="12.75">
      <c r="B32" s="160" t="s">
        <v>178</v>
      </c>
      <c r="C32" s="241" t="s">
        <v>35</v>
      </c>
      <c r="D32" s="242"/>
      <c r="E32" s="170">
        <v>5256</v>
      </c>
      <c r="F32" s="170">
        <v>5656</v>
      </c>
      <c r="G32" s="174">
        <v>5460</v>
      </c>
    </row>
    <row r="33" spans="2:7" ht="12.75">
      <c r="B33" s="160" t="s">
        <v>179</v>
      </c>
      <c r="C33" s="241" t="s">
        <v>36</v>
      </c>
      <c r="D33" s="242"/>
      <c r="E33" s="42">
        <v>42435</v>
      </c>
      <c r="F33" s="42">
        <v>42435</v>
      </c>
      <c r="G33" s="9">
        <v>37553</v>
      </c>
    </row>
    <row r="34" spans="2:7" ht="12.75">
      <c r="B34" s="169" t="s">
        <v>180</v>
      </c>
      <c r="C34" s="263" t="s">
        <v>37</v>
      </c>
      <c r="D34" s="264"/>
      <c r="E34" s="170">
        <v>1904</v>
      </c>
      <c r="F34" s="170">
        <v>4504</v>
      </c>
      <c r="G34" s="174">
        <v>4431</v>
      </c>
    </row>
    <row r="35" spans="2:7" ht="12.75">
      <c r="B35" s="169" t="s">
        <v>181</v>
      </c>
      <c r="C35" s="263" t="s">
        <v>38</v>
      </c>
      <c r="D35" s="264"/>
      <c r="E35" s="170">
        <v>1395</v>
      </c>
      <c r="F35" s="170">
        <v>1395</v>
      </c>
      <c r="G35" s="174">
        <v>1707</v>
      </c>
    </row>
    <row r="36" spans="2:7" ht="12.75">
      <c r="B36" s="169" t="s">
        <v>182</v>
      </c>
      <c r="C36" s="263" t="s">
        <v>39</v>
      </c>
      <c r="D36" s="264"/>
      <c r="E36" s="170">
        <v>16436</v>
      </c>
      <c r="F36" s="170">
        <v>19905</v>
      </c>
      <c r="G36" s="174">
        <v>19904</v>
      </c>
    </row>
    <row r="37" spans="2:7" ht="12.75">
      <c r="B37" s="169" t="s">
        <v>229</v>
      </c>
      <c r="C37" s="263" t="s">
        <v>230</v>
      </c>
      <c r="D37" s="264"/>
      <c r="E37" s="170">
        <v>130034</v>
      </c>
      <c r="F37" s="170">
        <v>131909</v>
      </c>
      <c r="G37" s="174">
        <v>129905</v>
      </c>
    </row>
    <row r="38" spans="2:7" ht="12.75">
      <c r="B38" s="217" t="s">
        <v>338</v>
      </c>
      <c r="C38" s="218" t="s">
        <v>339</v>
      </c>
      <c r="D38" s="211"/>
      <c r="E38" s="170"/>
      <c r="F38" s="170"/>
      <c r="G38" s="174">
        <v>210</v>
      </c>
    </row>
    <row r="39" spans="2:7" ht="12.75">
      <c r="B39" s="161" t="s">
        <v>169</v>
      </c>
      <c r="C39" s="240" t="s">
        <v>13</v>
      </c>
      <c r="D39" s="230"/>
      <c r="E39" s="162">
        <v>600</v>
      </c>
      <c r="F39" s="162">
        <v>9997</v>
      </c>
      <c r="G39" s="162">
        <v>9952</v>
      </c>
    </row>
    <row r="40" spans="2:7" ht="12.75">
      <c r="B40" s="5"/>
      <c r="C40" s="246" t="s">
        <v>14</v>
      </c>
      <c r="D40" s="247"/>
      <c r="E40" s="49">
        <f>E30+E39</f>
        <v>218254</v>
      </c>
      <c r="F40" s="49">
        <f>F30+F39</f>
        <v>237113</v>
      </c>
      <c r="G40" s="49">
        <f>G30+G39</f>
        <v>229993</v>
      </c>
    </row>
    <row r="41" spans="2:7" ht="12.75">
      <c r="B41" s="117" t="s">
        <v>170</v>
      </c>
      <c r="C41" s="271" t="s">
        <v>15</v>
      </c>
      <c r="D41" s="271"/>
      <c r="E41" s="170"/>
      <c r="F41" s="170"/>
      <c r="G41" s="174">
        <v>-45</v>
      </c>
    </row>
    <row r="42" spans="2:7" ht="12.75">
      <c r="B42" s="176" t="s">
        <v>231</v>
      </c>
      <c r="C42" s="270" t="s">
        <v>232</v>
      </c>
      <c r="D42" s="270"/>
      <c r="E42" s="170">
        <v>2320</v>
      </c>
      <c r="F42" s="170">
        <v>2320</v>
      </c>
      <c r="G42" s="170">
        <v>2320</v>
      </c>
    </row>
    <row r="43" spans="2:7" ht="12.75">
      <c r="B43" s="176" t="s">
        <v>172</v>
      </c>
      <c r="C43" s="269" t="s">
        <v>337</v>
      </c>
      <c r="D43" s="270"/>
      <c r="E43" s="117">
        <v>21078</v>
      </c>
      <c r="F43" s="116">
        <v>22320</v>
      </c>
      <c r="G43" s="117"/>
    </row>
    <row r="44" spans="2:7" ht="12.75">
      <c r="B44" s="16"/>
      <c r="C44" s="16"/>
      <c r="D44" s="16" t="s">
        <v>16</v>
      </c>
      <c r="E44" s="17">
        <f>SUM(E40:E43)</f>
        <v>241652</v>
      </c>
      <c r="F44" s="17">
        <f>SUM(F40:F43)</f>
        <v>261753</v>
      </c>
      <c r="G44" s="17">
        <f>SUM(G40:G43)</f>
        <v>232268</v>
      </c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spans="1:7" ht="18">
      <c r="A50" s="256" t="s">
        <v>213</v>
      </c>
      <c r="B50" s="256"/>
      <c r="C50" s="256"/>
      <c r="D50" s="256"/>
      <c r="E50" s="256"/>
      <c r="F50" s="256"/>
      <c r="G50" s="256"/>
    </row>
    <row r="51" spans="1:7" ht="18">
      <c r="A51" s="256" t="s">
        <v>321</v>
      </c>
      <c r="B51" s="256"/>
      <c r="C51" s="256"/>
      <c r="D51" s="256"/>
      <c r="E51" s="256"/>
      <c r="F51" s="256"/>
      <c r="G51" s="256"/>
    </row>
    <row r="52" spans="4:6" ht="15">
      <c r="D52" s="167"/>
      <c r="E52" s="23"/>
      <c r="F52" s="1"/>
    </row>
    <row r="53" ht="12.75">
      <c r="F53" s="1"/>
    </row>
    <row r="54" spans="4:6" ht="15">
      <c r="D54" s="24"/>
      <c r="F54" s="1"/>
    </row>
    <row r="55" ht="12.75">
      <c r="F55" s="1"/>
    </row>
    <row r="56" ht="12.75">
      <c r="F56" t="s">
        <v>0</v>
      </c>
    </row>
    <row r="57" ht="12.75">
      <c r="F57" s="1"/>
    </row>
    <row r="58" ht="12.75">
      <c r="F58" s="1"/>
    </row>
    <row r="59" spans="2:7" ht="12.75">
      <c r="B59" s="5" t="s">
        <v>17</v>
      </c>
      <c r="C59" s="5" t="s">
        <v>2</v>
      </c>
      <c r="D59" s="5"/>
      <c r="E59" s="5"/>
      <c r="F59" s="7"/>
      <c r="G59" s="5"/>
    </row>
    <row r="60" spans="2:7" ht="15.75">
      <c r="B60" s="5"/>
      <c r="C60" s="25" t="s">
        <v>6</v>
      </c>
      <c r="D60" s="26"/>
      <c r="E60" s="44" t="s">
        <v>18</v>
      </c>
      <c r="F60" s="45" t="s">
        <v>4</v>
      </c>
      <c r="G60" s="46" t="s">
        <v>19</v>
      </c>
    </row>
    <row r="61" spans="2:7" ht="12.75">
      <c r="B61" s="5" t="s">
        <v>170</v>
      </c>
      <c r="C61" s="254" t="s">
        <v>23</v>
      </c>
      <c r="D61" s="255"/>
      <c r="E61" s="9"/>
      <c r="F61" s="8">
        <v>8162</v>
      </c>
      <c r="G61" s="9">
        <v>15874</v>
      </c>
    </row>
    <row r="62" spans="2:7" ht="12.75">
      <c r="B62" s="5" t="s">
        <v>172</v>
      </c>
      <c r="C62" s="254" t="s">
        <v>29</v>
      </c>
      <c r="D62" s="255"/>
      <c r="E62" s="7"/>
      <c r="F62" s="8"/>
      <c r="G62" s="8"/>
    </row>
    <row r="63" spans="2:7" ht="12.75">
      <c r="B63" s="27"/>
      <c r="C63" s="28" t="s">
        <v>20</v>
      </c>
      <c r="D63" s="28"/>
      <c r="E63" s="43">
        <f>SUM(E61:E61)</f>
        <v>0</v>
      </c>
      <c r="F63" s="43">
        <f>SUM(F61:F61)</f>
        <v>8162</v>
      </c>
      <c r="G63" s="43">
        <f>SUM(G61:G61)</f>
        <v>15874</v>
      </c>
    </row>
    <row r="64" spans="2:7" ht="12.75">
      <c r="B64" s="30"/>
      <c r="C64" s="31"/>
      <c r="D64" s="31"/>
      <c r="E64" s="32"/>
      <c r="F64" s="33"/>
      <c r="G64" s="34"/>
    </row>
    <row r="65" spans="2:7" ht="12.75">
      <c r="B65" s="30"/>
      <c r="C65" s="31"/>
      <c r="D65" s="31"/>
      <c r="E65" s="32"/>
      <c r="F65" s="33"/>
      <c r="G65" s="34"/>
    </row>
    <row r="66" spans="2:7" ht="15.75">
      <c r="B66" s="5"/>
      <c r="C66" s="25" t="s">
        <v>11</v>
      </c>
      <c r="D66" s="26"/>
      <c r="E66" s="7"/>
      <c r="F66" s="8"/>
      <c r="G66" s="8"/>
    </row>
    <row r="67" spans="2:7" ht="12.75">
      <c r="B67" s="160" t="s">
        <v>184</v>
      </c>
      <c r="C67" s="241" t="s">
        <v>40</v>
      </c>
      <c r="D67" s="242"/>
      <c r="E67" s="42"/>
      <c r="F67" s="42">
        <v>1100</v>
      </c>
      <c r="G67" s="9">
        <v>1073</v>
      </c>
    </row>
    <row r="68" spans="2:7" ht="12.75">
      <c r="B68" s="160" t="s">
        <v>185</v>
      </c>
      <c r="C68" s="241" t="s">
        <v>13</v>
      </c>
      <c r="D68" s="242"/>
      <c r="E68" s="42"/>
      <c r="F68" s="42">
        <v>8297</v>
      </c>
      <c r="G68" s="9">
        <v>8297</v>
      </c>
    </row>
    <row r="69" spans="2:7" ht="12.75">
      <c r="B69" s="160" t="s">
        <v>336</v>
      </c>
      <c r="C69" s="241" t="s">
        <v>42</v>
      </c>
      <c r="D69" s="242"/>
      <c r="E69" s="42">
        <v>600</v>
      </c>
      <c r="F69" s="42">
        <v>600</v>
      </c>
      <c r="G69" s="9">
        <v>582</v>
      </c>
    </row>
    <row r="70" spans="2:7" ht="12.75">
      <c r="B70" s="27"/>
      <c r="C70" s="28" t="s">
        <v>21</v>
      </c>
      <c r="D70" s="28"/>
      <c r="E70" s="43">
        <f>SUM(E67:E69)</f>
        <v>600</v>
      </c>
      <c r="F70" s="43">
        <f>SUM(F67:F69)</f>
        <v>9997</v>
      </c>
      <c r="G70" s="43">
        <f>SUM(G67:G69)</f>
        <v>9952</v>
      </c>
    </row>
    <row r="71" spans="2:7" ht="12.75">
      <c r="B71" s="5"/>
      <c r="C71" s="5"/>
      <c r="D71" s="5"/>
      <c r="E71" s="7"/>
      <c r="F71" s="5"/>
      <c r="G71" s="5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80" spans="2:7" ht="18">
      <c r="B80" s="256" t="s">
        <v>213</v>
      </c>
      <c r="C80" s="256"/>
      <c r="D80" s="256"/>
      <c r="E80" s="256"/>
      <c r="F80" s="256"/>
      <c r="G80" s="256"/>
    </row>
    <row r="81" spans="2:7" ht="18">
      <c r="B81" s="256" t="s">
        <v>322</v>
      </c>
      <c r="C81" s="256"/>
      <c r="D81" s="256"/>
      <c r="E81" s="256"/>
      <c r="F81" s="256"/>
      <c r="G81" s="256"/>
    </row>
    <row r="82" spans="3:7" ht="15">
      <c r="C82" s="12"/>
      <c r="D82" s="168"/>
      <c r="E82" s="12"/>
      <c r="F82" s="35"/>
      <c r="G82" s="12"/>
    </row>
    <row r="83" spans="3:7" ht="15">
      <c r="C83" s="12"/>
      <c r="D83" s="12"/>
      <c r="E83" s="12"/>
      <c r="F83" s="35"/>
      <c r="G83" s="12"/>
    </row>
    <row r="84" spans="3:7" ht="15">
      <c r="C84" s="12"/>
      <c r="D84" s="12"/>
      <c r="E84" s="36"/>
      <c r="F84" s="12" t="s">
        <v>0</v>
      </c>
      <c r="G84" s="12"/>
    </row>
    <row r="85" spans="2:7" ht="12.75">
      <c r="B85" s="3" t="s">
        <v>1</v>
      </c>
      <c r="C85" s="248" t="s">
        <v>2</v>
      </c>
      <c r="D85" s="249"/>
      <c r="E85" s="4" t="s">
        <v>3</v>
      </c>
      <c r="F85" s="3" t="s">
        <v>4</v>
      </c>
      <c r="G85" s="3" t="s">
        <v>5</v>
      </c>
    </row>
    <row r="86" spans="2:7" ht="12.75">
      <c r="B86" s="5"/>
      <c r="C86" s="250" t="s">
        <v>6</v>
      </c>
      <c r="D86" s="251"/>
      <c r="E86" s="4"/>
      <c r="F86" s="6"/>
      <c r="G86" s="5"/>
    </row>
    <row r="87" spans="2:7" ht="12.75">
      <c r="B87" s="26" t="s">
        <v>168</v>
      </c>
      <c r="C87" s="252" t="s">
        <v>7</v>
      </c>
      <c r="D87" s="253"/>
      <c r="E87" s="15">
        <v>21800</v>
      </c>
      <c r="F87" s="15">
        <v>21800</v>
      </c>
      <c r="G87" s="15">
        <v>22122</v>
      </c>
    </row>
    <row r="88" spans="2:7" ht="12.75">
      <c r="B88" s="26" t="s">
        <v>169</v>
      </c>
      <c r="C88" s="252" t="s">
        <v>22</v>
      </c>
      <c r="D88" s="253"/>
      <c r="E88" s="15">
        <v>59547</v>
      </c>
      <c r="F88" s="15">
        <v>60771</v>
      </c>
      <c r="G88" s="15">
        <v>60531</v>
      </c>
    </row>
    <row r="89" spans="2:7" ht="12.75">
      <c r="B89" s="26" t="s">
        <v>171</v>
      </c>
      <c r="C89" s="252" t="s">
        <v>24</v>
      </c>
      <c r="D89" s="253"/>
      <c r="E89" s="15">
        <f>SUM(E90:E93)</f>
        <v>31628</v>
      </c>
      <c r="F89" s="15">
        <f>SUM(F90:F93)</f>
        <v>31628</v>
      </c>
      <c r="G89" s="15">
        <f>SUM(G90:G93)</f>
        <v>-778</v>
      </c>
    </row>
    <row r="90" spans="2:7" ht="12.75">
      <c r="B90" s="160" t="s">
        <v>183</v>
      </c>
      <c r="C90" s="254" t="s">
        <v>25</v>
      </c>
      <c r="D90" s="255"/>
      <c r="E90" s="9">
        <v>18000</v>
      </c>
      <c r="F90" s="9">
        <v>18000</v>
      </c>
      <c r="G90" s="9">
        <v>-15310</v>
      </c>
    </row>
    <row r="91" spans="2:7" ht="12.75">
      <c r="B91" s="160" t="s">
        <v>187</v>
      </c>
      <c r="C91" s="254" t="s">
        <v>26</v>
      </c>
      <c r="D91" s="255"/>
      <c r="E91" s="9">
        <v>9928</v>
      </c>
      <c r="F91" s="9">
        <v>9928</v>
      </c>
      <c r="G91" s="9">
        <v>9928</v>
      </c>
    </row>
    <row r="92" spans="2:7" ht="12.75">
      <c r="B92" s="160" t="s">
        <v>188</v>
      </c>
      <c r="C92" s="254" t="s">
        <v>27</v>
      </c>
      <c r="D92" s="255"/>
      <c r="E92" s="9">
        <v>3700</v>
      </c>
      <c r="F92" s="9">
        <v>3700</v>
      </c>
      <c r="G92" s="9">
        <v>4264</v>
      </c>
    </row>
    <row r="93" spans="2:7" ht="12.75">
      <c r="B93" s="160" t="s">
        <v>189</v>
      </c>
      <c r="C93" s="254" t="s">
        <v>28</v>
      </c>
      <c r="D93" s="255"/>
      <c r="E93" s="9"/>
      <c r="F93" s="9"/>
      <c r="G93" s="9">
        <v>340</v>
      </c>
    </row>
    <row r="94" spans="2:7" ht="12.75">
      <c r="B94" s="26" t="s">
        <v>173</v>
      </c>
      <c r="C94" s="267" t="s">
        <v>30</v>
      </c>
      <c r="D94" s="267"/>
      <c r="E94" s="57">
        <v>91955</v>
      </c>
      <c r="F94" s="57">
        <v>102670</v>
      </c>
      <c r="G94" s="57">
        <v>102670</v>
      </c>
    </row>
    <row r="95" spans="2:7" ht="12.75">
      <c r="B95" s="14" t="s">
        <v>174</v>
      </c>
      <c r="C95" s="262" t="s">
        <v>31</v>
      </c>
      <c r="D95" s="262"/>
      <c r="E95" s="49">
        <v>36722</v>
      </c>
      <c r="F95" s="49">
        <v>36722</v>
      </c>
      <c r="G95" s="15">
        <v>89012</v>
      </c>
    </row>
    <row r="96" spans="2:7" ht="12.75">
      <c r="B96" s="14" t="s">
        <v>175</v>
      </c>
      <c r="C96" s="212" t="s">
        <v>301</v>
      </c>
      <c r="D96" s="213"/>
      <c r="E96" s="49"/>
      <c r="F96" s="49"/>
      <c r="G96" s="15">
        <v>2080</v>
      </c>
    </row>
    <row r="97" spans="2:7" ht="12.75">
      <c r="B97" s="14" t="s">
        <v>176</v>
      </c>
      <c r="C97" s="212" t="s">
        <v>333</v>
      </c>
      <c r="D97" s="213"/>
      <c r="E97" s="49"/>
      <c r="F97" s="49"/>
      <c r="G97" s="15">
        <v>181</v>
      </c>
    </row>
    <row r="98" spans="2:7" ht="15">
      <c r="B98" s="56"/>
      <c r="C98" s="235" t="s">
        <v>8</v>
      </c>
      <c r="D98" s="261"/>
      <c r="E98" s="50">
        <f>E87+E88+E89+E94+E95</f>
        <v>241652</v>
      </c>
      <c r="F98" s="50">
        <f>F87+F88+F89+F94+F95</f>
        <v>253591</v>
      </c>
      <c r="G98" s="50">
        <f>G87+G88+G89+G94+G95+G96+G97</f>
        <v>275818</v>
      </c>
    </row>
    <row r="99" spans="2:7" ht="12.75">
      <c r="B99" s="14" t="s">
        <v>334</v>
      </c>
      <c r="C99" s="246" t="s">
        <v>235</v>
      </c>
      <c r="D99" s="247"/>
      <c r="E99" s="49"/>
      <c r="F99" s="49"/>
      <c r="G99" s="15">
        <v>20000</v>
      </c>
    </row>
    <row r="100" spans="2:7" ht="12.75">
      <c r="B100" s="14" t="s">
        <v>335</v>
      </c>
      <c r="C100" s="246" t="s">
        <v>32</v>
      </c>
      <c r="D100" s="247"/>
      <c r="E100" s="49"/>
      <c r="F100" s="49"/>
      <c r="G100" s="15">
        <v>0</v>
      </c>
    </row>
    <row r="101" spans="2:7" ht="15.75">
      <c r="B101" s="53"/>
      <c r="C101" s="265" t="s">
        <v>10</v>
      </c>
      <c r="D101" s="266"/>
      <c r="E101" s="54">
        <f>SUM(E98:E100)</f>
        <v>241652</v>
      </c>
      <c r="F101" s="54">
        <f>SUM(F98:F100)</f>
        <v>253591</v>
      </c>
      <c r="G101" s="54">
        <f>SUM(G98:G100)</f>
        <v>295818</v>
      </c>
    </row>
    <row r="103" spans="2:7" ht="12.75">
      <c r="B103" s="5"/>
      <c r="C103" s="244" t="s">
        <v>11</v>
      </c>
      <c r="D103" s="245"/>
      <c r="E103" s="21"/>
      <c r="F103" s="22"/>
      <c r="G103" s="10"/>
    </row>
    <row r="104" spans="2:7" ht="12.75">
      <c r="B104" s="164" t="s">
        <v>177</v>
      </c>
      <c r="C104" s="246" t="s">
        <v>34</v>
      </c>
      <c r="D104" s="247"/>
      <c r="E104" s="49">
        <f>SUM(E105:E107)</f>
        <v>20194</v>
      </c>
      <c r="F104" s="49">
        <f>SUM(F105:F107)</f>
        <v>21312</v>
      </c>
      <c r="G104" s="49">
        <f>SUM(G105:G107)</f>
        <v>20871</v>
      </c>
    </row>
    <row r="105" spans="2:7" ht="12.75">
      <c r="B105" s="160" t="s">
        <v>190</v>
      </c>
      <c r="C105" s="39" t="s">
        <v>262</v>
      </c>
      <c r="D105" s="40"/>
      <c r="E105" s="42">
        <v>17678</v>
      </c>
      <c r="F105" s="42">
        <v>17678</v>
      </c>
      <c r="G105" s="42">
        <v>16285</v>
      </c>
    </row>
    <row r="106" spans="2:7" ht="12.75">
      <c r="B106" s="160" t="s">
        <v>191</v>
      </c>
      <c r="C106" s="39" t="s">
        <v>43</v>
      </c>
      <c r="D106" s="40"/>
      <c r="E106" s="42">
        <v>1278</v>
      </c>
      <c r="F106" s="42">
        <v>1278</v>
      </c>
      <c r="G106" s="42">
        <v>1791</v>
      </c>
    </row>
    <row r="107" spans="2:7" ht="12.75">
      <c r="B107" s="160" t="s">
        <v>192</v>
      </c>
      <c r="C107" s="39" t="s">
        <v>33</v>
      </c>
      <c r="D107" s="40"/>
      <c r="E107" s="42">
        <v>1238</v>
      </c>
      <c r="F107" s="42">
        <v>2356</v>
      </c>
      <c r="G107" s="42">
        <v>2795</v>
      </c>
    </row>
    <row r="108" spans="2:7" ht="12.75">
      <c r="B108" s="164" t="s">
        <v>193</v>
      </c>
      <c r="C108" s="246" t="s">
        <v>35</v>
      </c>
      <c r="D108" s="247"/>
      <c r="E108" s="49">
        <v>5256</v>
      </c>
      <c r="F108" s="49">
        <v>5656</v>
      </c>
      <c r="G108" s="15">
        <v>5460</v>
      </c>
    </row>
    <row r="109" spans="2:7" ht="12.75">
      <c r="B109" s="164" t="s">
        <v>179</v>
      </c>
      <c r="C109" s="246" t="s">
        <v>36</v>
      </c>
      <c r="D109" s="247"/>
      <c r="E109" s="49">
        <f>SUM(E111:E136)</f>
        <v>42435</v>
      </c>
      <c r="F109" s="49">
        <f>SUM(F110:F136)</f>
        <v>42435</v>
      </c>
      <c r="G109" s="49">
        <f>SUM(G110:G136)</f>
        <v>37553</v>
      </c>
    </row>
    <row r="110" spans="2:7" ht="12.75">
      <c r="B110" s="169" t="s">
        <v>194</v>
      </c>
      <c r="C110" s="263" t="s">
        <v>222</v>
      </c>
      <c r="D110" s="264"/>
      <c r="E110" s="170"/>
      <c r="F110" s="170"/>
      <c r="G110" s="170">
        <v>8</v>
      </c>
    </row>
    <row r="111" spans="2:7" ht="12.75">
      <c r="B111" s="169" t="s">
        <v>195</v>
      </c>
      <c r="C111" s="241" t="s">
        <v>44</v>
      </c>
      <c r="D111" s="242"/>
      <c r="E111" s="42">
        <v>170</v>
      </c>
      <c r="F111" s="42">
        <v>170</v>
      </c>
      <c r="G111" s="9">
        <v>110</v>
      </c>
    </row>
    <row r="112" spans="2:7" ht="12.75">
      <c r="B112" s="160" t="s">
        <v>196</v>
      </c>
      <c r="C112" s="241" t="s">
        <v>263</v>
      </c>
      <c r="D112" s="242"/>
      <c r="E112" s="42"/>
      <c r="F112" s="42"/>
      <c r="G112" s="9">
        <v>38</v>
      </c>
    </row>
    <row r="113" spans="2:7" ht="12.75">
      <c r="B113" s="160" t="s">
        <v>197</v>
      </c>
      <c r="C113" s="241" t="s">
        <v>264</v>
      </c>
      <c r="D113" s="242"/>
      <c r="E113" s="42">
        <v>80</v>
      </c>
      <c r="F113" s="42">
        <v>80</v>
      </c>
      <c r="G113" s="9">
        <v>43</v>
      </c>
    </row>
    <row r="114" spans="2:7" ht="12.75">
      <c r="B114" s="160" t="s">
        <v>198</v>
      </c>
      <c r="C114" s="241" t="s">
        <v>265</v>
      </c>
      <c r="D114" s="242"/>
      <c r="E114" s="42"/>
      <c r="F114" s="42"/>
      <c r="G114" s="9">
        <v>16</v>
      </c>
    </row>
    <row r="115" spans="2:7" ht="12.75">
      <c r="B115" s="160" t="s">
        <v>199</v>
      </c>
      <c r="C115" s="241" t="s">
        <v>45</v>
      </c>
      <c r="D115" s="242"/>
      <c r="E115" s="42">
        <v>750</v>
      </c>
      <c r="F115" s="42">
        <v>750</v>
      </c>
      <c r="G115" s="9">
        <v>605</v>
      </c>
    </row>
    <row r="116" spans="2:7" ht="12.75">
      <c r="B116" s="160" t="s">
        <v>200</v>
      </c>
      <c r="C116" s="241" t="s">
        <v>223</v>
      </c>
      <c r="D116" s="242"/>
      <c r="E116" s="42"/>
      <c r="F116" s="42"/>
      <c r="G116" s="9">
        <v>1</v>
      </c>
    </row>
    <row r="117" spans="2:7" ht="12.75">
      <c r="B117" s="160" t="s">
        <v>201</v>
      </c>
      <c r="C117" s="241" t="s">
        <v>224</v>
      </c>
      <c r="D117" s="242"/>
      <c r="E117" s="42">
        <v>410</v>
      </c>
      <c r="F117" s="42">
        <v>410</v>
      </c>
      <c r="G117" s="9">
        <v>48</v>
      </c>
    </row>
    <row r="118" spans="2:7" ht="12.75">
      <c r="B118" s="160" t="s">
        <v>202</v>
      </c>
      <c r="C118" s="241" t="s">
        <v>330</v>
      </c>
      <c r="D118" s="242"/>
      <c r="E118" s="42">
        <v>97</v>
      </c>
      <c r="F118" s="42">
        <v>97</v>
      </c>
      <c r="G118" s="9">
        <v>25</v>
      </c>
    </row>
    <row r="119" spans="2:7" ht="12.75">
      <c r="B119" s="160" t="s">
        <v>203</v>
      </c>
      <c r="C119" s="241" t="s">
        <v>46</v>
      </c>
      <c r="D119" s="242"/>
      <c r="E119" s="42">
        <v>1250</v>
      </c>
      <c r="F119" s="42">
        <v>1250</v>
      </c>
      <c r="G119" s="9">
        <v>1036</v>
      </c>
    </row>
    <row r="120" spans="2:7" ht="12.75">
      <c r="B120" s="160" t="s">
        <v>204</v>
      </c>
      <c r="C120" s="241" t="s">
        <v>47</v>
      </c>
      <c r="D120" s="242"/>
      <c r="E120" s="42">
        <v>450</v>
      </c>
      <c r="F120" s="42">
        <v>450</v>
      </c>
      <c r="G120" s="9">
        <v>402</v>
      </c>
    </row>
    <row r="121" spans="2:7" ht="12.75">
      <c r="B121" s="160" t="s">
        <v>205</v>
      </c>
      <c r="C121" s="241" t="s">
        <v>225</v>
      </c>
      <c r="D121" s="242"/>
      <c r="E121" s="42"/>
      <c r="F121" s="42"/>
      <c r="G121" s="9">
        <v>456</v>
      </c>
    </row>
    <row r="122" spans="2:7" ht="12.75">
      <c r="B122" s="160" t="s">
        <v>206</v>
      </c>
      <c r="C122" s="241" t="s">
        <v>221</v>
      </c>
      <c r="D122" s="242"/>
      <c r="E122" s="42">
        <v>8126</v>
      </c>
      <c r="F122" s="42">
        <v>8126</v>
      </c>
      <c r="G122" s="9">
        <v>8943</v>
      </c>
    </row>
    <row r="123" spans="2:7" ht="12.75">
      <c r="B123" s="160" t="s">
        <v>207</v>
      </c>
      <c r="C123" s="241" t="s">
        <v>226</v>
      </c>
      <c r="D123" s="242"/>
      <c r="E123" s="42">
        <v>8000</v>
      </c>
      <c r="F123" s="42">
        <v>8000</v>
      </c>
      <c r="G123" s="9">
        <v>8007</v>
      </c>
    </row>
    <row r="124" spans="2:7" ht="12.75">
      <c r="B124" s="160" t="s">
        <v>208</v>
      </c>
      <c r="C124" s="241" t="s">
        <v>49</v>
      </c>
      <c r="D124" s="242"/>
      <c r="E124" s="42">
        <v>1710</v>
      </c>
      <c r="F124" s="42">
        <v>1710</v>
      </c>
      <c r="G124" s="9">
        <v>1498</v>
      </c>
    </row>
    <row r="125" spans="2:7" ht="12.75">
      <c r="B125" s="160" t="s">
        <v>209</v>
      </c>
      <c r="C125" s="241" t="s">
        <v>50</v>
      </c>
      <c r="D125" s="242"/>
      <c r="E125" s="42">
        <v>2543</v>
      </c>
      <c r="F125" s="42">
        <v>2543</v>
      </c>
      <c r="G125" s="9">
        <v>2049</v>
      </c>
    </row>
    <row r="126" spans="2:7" ht="12.75">
      <c r="B126" s="160" t="s">
        <v>210</v>
      </c>
      <c r="C126" s="241" t="s">
        <v>51</v>
      </c>
      <c r="D126" s="242"/>
      <c r="E126" s="42">
        <v>90</v>
      </c>
      <c r="F126" s="42">
        <v>90</v>
      </c>
      <c r="G126" s="9">
        <v>63</v>
      </c>
    </row>
    <row r="127" spans="2:7" ht="12.75">
      <c r="B127" s="160" t="s">
        <v>211</v>
      </c>
      <c r="C127" s="241" t="s">
        <v>52</v>
      </c>
      <c r="D127" s="242"/>
      <c r="E127" s="42">
        <v>4840</v>
      </c>
      <c r="F127" s="42">
        <v>4840</v>
      </c>
      <c r="G127" s="9">
        <v>1281</v>
      </c>
    </row>
    <row r="128" spans="2:7" ht="12.75">
      <c r="B128" s="160" t="s">
        <v>212</v>
      </c>
      <c r="C128" s="241" t="s">
        <v>53</v>
      </c>
      <c r="D128" s="242"/>
      <c r="E128" s="42">
        <v>3324</v>
      </c>
      <c r="F128" s="42">
        <v>3324</v>
      </c>
      <c r="G128" s="9">
        <v>2818</v>
      </c>
    </row>
    <row r="129" spans="2:7" ht="12.75">
      <c r="B129" s="160" t="s">
        <v>342</v>
      </c>
      <c r="C129" s="241" t="s">
        <v>54</v>
      </c>
      <c r="D129" s="242"/>
      <c r="E129" s="42">
        <v>450</v>
      </c>
      <c r="F129" s="42">
        <v>450</v>
      </c>
      <c r="G129" s="9">
        <v>393</v>
      </c>
    </row>
    <row r="130" spans="2:7" ht="12.75">
      <c r="B130" s="160" t="s">
        <v>343</v>
      </c>
      <c r="C130" s="241" t="s">
        <v>55</v>
      </c>
      <c r="D130" s="242"/>
      <c r="E130" s="42">
        <v>7268</v>
      </c>
      <c r="F130" s="42">
        <v>7268</v>
      </c>
      <c r="G130" s="9">
        <v>7418</v>
      </c>
    </row>
    <row r="131" spans="2:7" ht="12.75">
      <c r="B131" s="160" t="s">
        <v>344</v>
      </c>
      <c r="C131" s="241" t="s">
        <v>253</v>
      </c>
      <c r="D131" s="242"/>
      <c r="E131" s="42">
        <v>100</v>
      </c>
      <c r="F131" s="42">
        <v>100</v>
      </c>
      <c r="G131" s="9">
        <v>1</v>
      </c>
    </row>
    <row r="132" spans="2:7" ht="12.75">
      <c r="B132" s="160" t="s">
        <v>345</v>
      </c>
      <c r="C132" s="241" t="s">
        <v>254</v>
      </c>
      <c r="D132" s="242"/>
      <c r="E132" s="42">
        <v>350</v>
      </c>
      <c r="F132" s="42">
        <v>350</v>
      </c>
      <c r="G132" s="9">
        <v>243</v>
      </c>
    </row>
    <row r="133" spans="2:7" ht="12.75">
      <c r="B133" s="160" t="s">
        <v>346</v>
      </c>
      <c r="C133" s="241" t="s">
        <v>57</v>
      </c>
      <c r="D133" s="242"/>
      <c r="E133" s="42">
        <v>1500</v>
      </c>
      <c r="F133" s="42">
        <v>1500</v>
      </c>
      <c r="G133" s="9">
        <v>1037</v>
      </c>
    </row>
    <row r="134" spans="2:7" ht="12.75">
      <c r="B134" s="160" t="s">
        <v>347</v>
      </c>
      <c r="C134" s="241" t="s">
        <v>58</v>
      </c>
      <c r="D134" s="242"/>
      <c r="E134" s="42">
        <v>369</v>
      </c>
      <c r="F134" s="42">
        <v>369</v>
      </c>
      <c r="G134" s="9">
        <v>331</v>
      </c>
    </row>
    <row r="135" spans="2:7" ht="12.75">
      <c r="B135" s="160" t="s">
        <v>348</v>
      </c>
      <c r="C135" s="241" t="s">
        <v>340</v>
      </c>
      <c r="D135" s="242"/>
      <c r="E135" s="42">
        <v>138</v>
      </c>
      <c r="F135" s="42">
        <v>138</v>
      </c>
      <c r="G135" s="9">
        <v>132</v>
      </c>
    </row>
    <row r="136" spans="2:7" ht="12.75">
      <c r="B136" s="160" t="s">
        <v>349</v>
      </c>
      <c r="C136" s="241" t="s">
        <v>59</v>
      </c>
      <c r="D136" s="242"/>
      <c r="E136" s="42">
        <v>420</v>
      </c>
      <c r="F136" s="42">
        <v>420</v>
      </c>
      <c r="G136" s="9">
        <v>551</v>
      </c>
    </row>
    <row r="137" spans="2:7" ht="12.75">
      <c r="B137" s="164" t="s">
        <v>180</v>
      </c>
      <c r="C137" s="246" t="s">
        <v>37</v>
      </c>
      <c r="D137" s="247"/>
      <c r="E137" s="49">
        <v>1904</v>
      </c>
      <c r="F137" s="49">
        <v>4504</v>
      </c>
      <c r="G137" s="15">
        <v>4431</v>
      </c>
    </row>
    <row r="138" spans="2:7" ht="12.75">
      <c r="B138" s="164" t="s">
        <v>181</v>
      </c>
      <c r="C138" s="246" t="s">
        <v>38</v>
      </c>
      <c r="D138" s="247"/>
      <c r="E138" s="49">
        <v>1395</v>
      </c>
      <c r="F138" s="49">
        <v>1395</v>
      </c>
      <c r="G138" s="15">
        <v>1707</v>
      </c>
    </row>
    <row r="139" spans="2:7" ht="12.75">
      <c r="B139" s="164" t="s">
        <v>182</v>
      </c>
      <c r="C139" s="246" t="s">
        <v>39</v>
      </c>
      <c r="D139" s="247"/>
      <c r="E139" s="49">
        <v>16436</v>
      </c>
      <c r="F139" s="49">
        <v>19905</v>
      </c>
      <c r="G139" s="15">
        <v>19904</v>
      </c>
    </row>
    <row r="140" spans="2:7" ht="12.75">
      <c r="B140" s="164" t="s">
        <v>229</v>
      </c>
      <c r="C140" s="252" t="s">
        <v>350</v>
      </c>
      <c r="D140" s="253"/>
      <c r="E140" s="49"/>
      <c r="F140" s="49"/>
      <c r="G140" s="15">
        <v>210</v>
      </c>
    </row>
    <row r="141" spans="2:7" ht="12.75">
      <c r="B141" s="164" t="s">
        <v>351</v>
      </c>
      <c r="C141" s="252" t="s">
        <v>341</v>
      </c>
      <c r="D141" s="253"/>
      <c r="E141" s="49">
        <v>130034</v>
      </c>
      <c r="F141" s="49">
        <v>131909</v>
      </c>
      <c r="G141" s="15">
        <v>129905</v>
      </c>
    </row>
    <row r="142" spans="2:7" ht="15">
      <c r="B142" s="55"/>
      <c r="C142" s="235" t="s">
        <v>14</v>
      </c>
      <c r="D142" s="261"/>
      <c r="E142" s="50">
        <f>E104+E108+E109+E137+E138+E139+E141</f>
        <v>217654</v>
      </c>
      <c r="F142" s="50">
        <f>F104+F108+F109+F137+F138+F139+F141</f>
        <v>227116</v>
      </c>
      <c r="G142" s="50">
        <f>G104+G108+G109+G137+G138+G139+G141+G140</f>
        <v>220041</v>
      </c>
    </row>
    <row r="143" spans="2:7" ht="12.75">
      <c r="B143" s="26" t="s">
        <v>170</v>
      </c>
      <c r="C143" s="262" t="s">
        <v>15</v>
      </c>
      <c r="D143" s="262"/>
      <c r="E143" s="49"/>
      <c r="F143" s="49"/>
      <c r="G143" s="15">
        <v>-45</v>
      </c>
    </row>
    <row r="144" spans="2:7" ht="12.75">
      <c r="B144" s="172" t="s">
        <v>231</v>
      </c>
      <c r="C144" s="234" t="s">
        <v>232</v>
      </c>
      <c r="D144" s="234"/>
      <c r="E144" s="49">
        <v>2320</v>
      </c>
      <c r="F144" s="49">
        <v>2320</v>
      </c>
      <c r="G144" s="49">
        <v>2320</v>
      </c>
    </row>
    <row r="145" spans="2:7" ht="12.75">
      <c r="B145" s="172" t="s">
        <v>172</v>
      </c>
      <c r="C145" s="234" t="s">
        <v>337</v>
      </c>
      <c r="D145" s="234"/>
      <c r="E145" s="26">
        <v>21078</v>
      </c>
      <c r="F145" s="173">
        <v>22320</v>
      </c>
      <c r="G145" s="26"/>
    </row>
    <row r="146" spans="2:7" ht="15.75">
      <c r="B146" s="51"/>
      <c r="C146" s="51"/>
      <c r="D146" s="51" t="s">
        <v>16</v>
      </c>
      <c r="E146" s="52">
        <f>SUM(E142:E145)</f>
        <v>241052</v>
      </c>
      <c r="F146" s="52">
        <f>SUM(F142:F145)</f>
        <v>251756</v>
      </c>
      <c r="G146" s="52">
        <f>SUM(G142:G145)</f>
        <v>222316</v>
      </c>
    </row>
  </sheetData>
  <sheetProtection/>
  <mergeCells count="96">
    <mergeCell ref="C137:D137"/>
    <mergeCell ref="C115:D115"/>
    <mergeCell ref="C119:D119"/>
    <mergeCell ref="C134:D134"/>
    <mergeCell ref="C123:D123"/>
    <mergeCell ref="C113:D113"/>
    <mergeCell ref="C114:D114"/>
    <mergeCell ref="C118:D118"/>
    <mergeCell ref="C132:D132"/>
    <mergeCell ref="C120:D120"/>
    <mergeCell ref="C129:D129"/>
    <mergeCell ref="C121:D121"/>
    <mergeCell ref="C122:D122"/>
    <mergeCell ref="C124:D124"/>
    <mergeCell ref="C125:D125"/>
    <mergeCell ref="C144:D144"/>
    <mergeCell ref="C145:D145"/>
    <mergeCell ref="C143:D143"/>
    <mergeCell ref="C110:D110"/>
    <mergeCell ref="C116:D116"/>
    <mergeCell ref="C117:D117"/>
    <mergeCell ref="C126:D126"/>
    <mergeCell ref="C127:D127"/>
    <mergeCell ref="C128:D128"/>
    <mergeCell ref="C112:D112"/>
    <mergeCell ref="C142:D142"/>
    <mergeCell ref="C130:D130"/>
    <mergeCell ref="C131:D131"/>
    <mergeCell ref="C133:D133"/>
    <mergeCell ref="C135:D135"/>
    <mergeCell ref="C136:D136"/>
    <mergeCell ref="C141:D141"/>
    <mergeCell ref="C140:D140"/>
    <mergeCell ref="C138:D138"/>
    <mergeCell ref="C139:D139"/>
    <mergeCell ref="C37:D37"/>
    <mergeCell ref="C41:D41"/>
    <mergeCell ref="C42:D42"/>
    <mergeCell ref="C35:D35"/>
    <mergeCell ref="C36:D36"/>
    <mergeCell ref="C39:D39"/>
    <mergeCell ref="C40:D40"/>
    <mergeCell ref="C104:D104"/>
    <mergeCell ref="C108:D108"/>
    <mergeCell ref="C109:D109"/>
    <mergeCell ref="C111:D111"/>
    <mergeCell ref="C99:D99"/>
    <mergeCell ref="C100:D100"/>
    <mergeCell ref="C101:D101"/>
    <mergeCell ref="C103:D103"/>
    <mergeCell ref="C95:D95"/>
    <mergeCell ref="C98:D98"/>
    <mergeCell ref="C93:D93"/>
    <mergeCell ref="C94:D94"/>
    <mergeCell ref="C89:D89"/>
    <mergeCell ref="C90:D90"/>
    <mergeCell ref="C91:D91"/>
    <mergeCell ref="C92:D92"/>
    <mergeCell ref="C85:D85"/>
    <mergeCell ref="C86:D86"/>
    <mergeCell ref="C87:D87"/>
    <mergeCell ref="C88:D88"/>
    <mergeCell ref="C68:D68"/>
    <mergeCell ref="C69:D69"/>
    <mergeCell ref="B80:G80"/>
    <mergeCell ref="B81:G81"/>
    <mergeCell ref="C62:D62"/>
    <mergeCell ref="C67:D67"/>
    <mergeCell ref="C43:D43"/>
    <mergeCell ref="A50:G50"/>
    <mergeCell ref="A51:G51"/>
    <mergeCell ref="C61:D61"/>
    <mergeCell ref="C33:D33"/>
    <mergeCell ref="C34:D34"/>
    <mergeCell ref="C27:D27"/>
    <mergeCell ref="C28:D28"/>
    <mergeCell ref="C29:D29"/>
    <mergeCell ref="C30:D30"/>
    <mergeCell ref="C31:D31"/>
    <mergeCell ref="C32:D32"/>
    <mergeCell ref="C21:D21"/>
    <mergeCell ref="C24:D24"/>
    <mergeCell ref="C25:D25"/>
    <mergeCell ref="C26:D26"/>
    <mergeCell ref="C17:D17"/>
    <mergeCell ref="C18:D18"/>
    <mergeCell ref="C19:D19"/>
    <mergeCell ref="C20:D20"/>
    <mergeCell ref="C13:D13"/>
    <mergeCell ref="C14:D14"/>
    <mergeCell ref="C15:D15"/>
    <mergeCell ref="C16:D16"/>
    <mergeCell ref="D2:G2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7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SheetLayoutView="100" zoomScalePageLayoutView="0" workbookViewId="0" topLeftCell="A1">
      <selection activeCell="B3" sqref="B3:D3"/>
    </sheetView>
  </sheetViews>
  <sheetFormatPr defaultColWidth="9.00390625" defaultRowHeight="12.75"/>
  <cols>
    <col min="2" max="2" width="45.25390625" style="0" customWidth="1"/>
    <col min="3" max="3" width="30.125" style="0" customWidth="1"/>
    <col min="4" max="4" width="15.25390625" style="0" customWidth="1"/>
  </cols>
  <sheetData>
    <row r="1" ht="12.75">
      <c r="C1" s="108"/>
    </row>
    <row r="3" spans="2:4" ht="12.75">
      <c r="B3" s="279" t="s">
        <v>383</v>
      </c>
      <c r="C3" s="279"/>
      <c r="D3" s="279"/>
    </row>
    <row r="5" spans="1:3" ht="15.75">
      <c r="A5" s="257" t="s">
        <v>309</v>
      </c>
      <c r="B5" s="257"/>
      <c r="C5" s="257"/>
    </row>
    <row r="6" spans="1:3" ht="15.75">
      <c r="A6" s="257" t="s">
        <v>325</v>
      </c>
      <c r="B6" s="257"/>
      <c r="C6" s="257"/>
    </row>
    <row r="7" spans="1:3" ht="15.75">
      <c r="A7" s="129"/>
      <c r="B7" s="129"/>
      <c r="C7" s="129"/>
    </row>
    <row r="8" spans="1:3" ht="15.75">
      <c r="A8" s="129"/>
      <c r="B8" s="129"/>
      <c r="C8" s="129"/>
    </row>
    <row r="9" spans="1:3" ht="15.75">
      <c r="A9" s="129"/>
      <c r="B9" s="129"/>
      <c r="C9" s="129"/>
    </row>
    <row r="10" ht="12.75">
      <c r="C10" s="130" t="s">
        <v>148</v>
      </c>
    </row>
    <row r="12" spans="2:3" ht="15.75">
      <c r="B12" s="25" t="s">
        <v>158</v>
      </c>
      <c r="C12" s="143">
        <v>133</v>
      </c>
    </row>
    <row r="13" spans="2:3" ht="15">
      <c r="B13" s="141" t="s">
        <v>159</v>
      </c>
      <c r="C13" s="142">
        <v>23519</v>
      </c>
    </row>
    <row r="14" spans="2:3" ht="15">
      <c r="B14" s="141" t="s">
        <v>160</v>
      </c>
      <c r="C14" s="142">
        <v>23614</v>
      </c>
    </row>
    <row r="15" spans="2:3" ht="15.75">
      <c r="B15" s="25" t="s">
        <v>161</v>
      </c>
      <c r="C15" s="143">
        <f>C12+C13-C14</f>
        <v>38</v>
      </c>
    </row>
    <row r="25" ht="12.75">
      <c r="D25">
        <v>3</v>
      </c>
    </row>
  </sheetData>
  <sheetProtection/>
  <mergeCells count="3">
    <mergeCell ref="A5:C5"/>
    <mergeCell ref="A6:C6"/>
    <mergeCell ref="B3:D3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SheetLayoutView="100" zoomScalePageLayoutView="0" workbookViewId="0" topLeftCell="A1">
      <selection activeCell="C3" sqref="C3:D3"/>
    </sheetView>
  </sheetViews>
  <sheetFormatPr defaultColWidth="9.00390625" defaultRowHeight="12.75"/>
  <cols>
    <col min="2" max="2" width="39.375" style="0" customWidth="1"/>
    <col min="3" max="3" width="33.25390625" style="0" customWidth="1"/>
    <col min="4" max="4" width="12.625" style="0" customWidth="1"/>
  </cols>
  <sheetData>
    <row r="1" ht="12.75">
      <c r="C1" s="108"/>
    </row>
    <row r="3" spans="3:4" ht="12.75">
      <c r="C3" s="302" t="s">
        <v>384</v>
      </c>
      <c r="D3" s="302"/>
    </row>
    <row r="5" spans="1:3" ht="15.75">
      <c r="A5" s="257" t="s">
        <v>310</v>
      </c>
      <c r="B5" s="257"/>
      <c r="C5" s="257"/>
    </row>
    <row r="6" spans="1:3" ht="15.75">
      <c r="A6" s="257" t="s">
        <v>325</v>
      </c>
      <c r="B6" s="257"/>
      <c r="C6" s="257"/>
    </row>
    <row r="7" spans="1:3" ht="15.75">
      <c r="A7" s="129"/>
      <c r="B7" s="129"/>
      <c r="C7" s="129"/>
    </row>
    <row r="8" spans="1:3" ht="15.75">
      <c r="A8" s="129"/>
      <c r="B8" s="129"/>
      <c r="C8" s="129"/>
    </row>
    <row r="9" spans="1:3" ht="15.75">
      <c r="A9" s="129"/>
      <c r="B9" s="129"/>
      <c r="C9" s="129"/>
    </row>
    <row r="10" ht="12.75">
      <c r="C10" s="130" t="s">
        <v>148</v>
      </c>
    </row>
    <row r="12" spans="2:3" ht="15.75">
      <c r="B12" s="25" t="s">
        <v>158</v>
      </c>
      <c r="C12" s="143">
        <v>239</v>
      </c>
    </row>
    <row r="13" spans="2:3" ht="15">
      <c r="B13" s="141" t="s">
        <v>159</v>
      </c>
      <c r="C13" s="210">
        <v>82009</v>
      </c>
    </row>
    <row r="14" spans="2:3" ht="15">
      <c r="B14" s="141" t="s">
        <v>160</v>
      </c>
      <c r="C14" s="210">
        <v>82217</v>
      </c>
    </row>
    <row r="15" spans="2:3" ht="15.75">
      <c r="B15" s="25" t="s">
        <v>161</v>
      </c>
      <c r="C15" s="143">
        <f>C12+C13-C14</f>
        <v>31</v>
      </c>
    </row>
  </sheetData>
  <sheetProtection/>
  <mergeCells count="3">
    <mergeCell ref="C3:D3"/>
    <mergeCell ref="A5:C5"/>
    <mergeCell ref="A6:C6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60" zoomScalePageLayoutView="0" workbookViewId="0" topLeftCell="A1">
      <selection activeCell="B3" sqref="B3:D3"/>
    </sheetView>
  </sheetViews>
  <sheetFormatPr defaultColWidth="9.00390625" defaultRowHeight="12.75"/>
  <cols>
    <col min="2" max="2" width="50.75390625" style="0" customWidth="1"/>
    <col min="3" max="3" width="28.00390625" style="0" customWidth="1"/>
  </cols>
  <sheetData>
    <row r="1" ht="12.75">
      <c r="C1" s="108"/>
    </row>
    <row r="3" spans="2:4" ht="12.75">
      <c r="B3" s="279" t="s">
        <v>385</v>
      </c>
      <c r="C3" s="279"/>
      <c r="D3" s="279"/>
    </row>
    <row r="5" spans="1:3" ht="15.75">
      <c r="A5" s="257" t="s">
        <v>323</v>
      </c>
      <c r="B5" s="257"/>
      <c r="C5" s="257"/>
    </row>
    <row r="6" spans="1:3" ht="15.75">
      <c r="A6" s="257" t="s">
        <v>325</v>
      </c>
      <c r="B6" s="257"/>
      <c r="C6" s="257"/>
    </row>
    <row r="7" spans="1:3" ht="15.75">
      <c r="A7" s="129"/>
      <c r="B7" s="129"/>
      <c r="C7" s="129"/>
    </row>
    <row r="8" spans="1:3" ht="15.75">
      <c r="A8" s="129"/>
      <c r="B8" s="129"/>
      <c r="C8" s="129"/>
    </row>
    <row r="9" spans="1:3" ht="15.75">
      <c r="A9" s="129"/>
      <c r="B9" s="129"/>
      <c r="C9" s="129"/>
    </row>
    <row r="10" ht="12.75">
      <c r="C10" s="130" t="s">
        <v>148</v>
      </c>
    </row>
    <row r="12" spans="2:3" ht="15.75">
      <c r="B12" s="25" t="s">
        <v>158</v>
      </c>
      <c r="C12" s="143">
        <v>0</v>
      </c>
    </row>
    <row r="13" spans="2:3" ht="15">
      <c r="B13" s="141" t="s">
        <v>159</v>
      </c>
      <c r="C13" s="210">
        <v>27344</v>
      </c>
    </row>
    <row r="14" spans="2:3" ht="15">
      <c r="B14" s="141" t="s">
        <v>160</v>
      </c>
      <c r="C14" s="210">
        <v>27344</v>
      </c>
    </row>
    <row r="15" spans="2:3" ht="15.75">
      <c r="B15" s="25" t="s">
        <v>161</v>
      </c>
      <c r="C15" s="143">
        <f>C12+C13-C14</f>
        <v>0</v>
      </c>
    </row>
  </sheetData>
  <sheetProtection/>
  <mergeCells count="3">
    <mergeCell ref="A5:C5"/>
    <mergeCell ref="A6:C6"/>
    <mergeCell ref="B3:D3"/>
  </mergeCells>
  <printOptions/>
  <pageMargins left="0.7" right="0.7" top="0.75" bottom="0.75" header="0.3" footer="0.3"/>
  <pageSetup orientation="portrait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8"/>
  <sheetViews>
    <sheetView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32.75390625" style="0" customWidth="1"/>
    <col min="2" max="2" width="24.125" style="0" customWidth="1"/>
    <col min="3" max="3" width="28.375" style="0" customWidth="1"/>
    <col min="4" max="4" width="16.125" style="0" customWidth="1"/>
    <col min="5" max="5" width="13.125" style="0" customWidth="1"/>
    <col min="7" max="7" width="18.625" style="0" customWidth="1"/>
  </cols>
  <sheetData>
    <row r="2" spans="2:3" ht="12.75">
      <c r="B2" s="279" t="s">
        <v>386</v>
      </c>
      <c r="C2" s="279"/>
    </row>
    <row r="5" spans="1:8" ht="15.75">
      <c r="A5" s="257" t="s">
        <v>315</v>
      </c>
      <c r="B5" s="257"/>
      <c r="C5" s="257"/>
      <c r="D5" s="257"/>
      <c r="E5" s="154"/>
      <c r="F5" s="154"/>
      <c r="G5" s="154"/>
      <c r="H5" s="154"/>
    </row>
    <row r="6" spans="1:2" ht="15.75">
      <c r="A6" s="119" t="s">
        <v>162</v>
      </c>
      <c r="B6" s="129" t="s">
        <v>325</v>
      </c>
    </row>
    <row r="7" spans="1:4" ht="15.75">
      <c r="A7" s="119"/>
      <c r="B7" s="119"/>
      <c r="C7" s="119"/>
      <c r="D7" s="119"/>
    </row>
    <row r="8" spans="1:3" ht="15.75">
      <c r="A8" s="119"/>
      <c r="B8" s="119"/>
      <c r="C8" s="109" t="s">
        <v>164</v>
      </c>
    </row>
    <row r="9" ht="13.5" thickBot="1"/>
    <row r="10" spans="1:3" ht="27" thickBot="1" thickTop="1">
      <c r="A10" s="144" t="s">
        <v>2</v>
      </c>
      <c r="B10" s="145" t="s">
        <v>165</v>
      </c>
      <c r="C10" s="155" t="s">
        <v>150</v>
      </c>
    </row>
    <row r="11" spans="1:3" ht="15.75" thickTop="1">
      <c r="A11" s="146" t="s">
        <v>167</v>
      </c>
      <c r="B11" s="156">
        <v>36677</v>
      </c>
      <c r="C11" s="156">
        <v>27089</v>
      </c>
    </row>
    <row r="12" spans="1:3" ht="15">
      <c r="A12" s="146" t="s">
        <v>311</v>
      </c>
      <c r="B12" s="156">
        <v>50000</v>
      </c>
      <c r="C12" s="156">
        <v>30000</v>
      </c>
    </row>
    <row r="13" spans="1:3" ht="25.5">
      <c r="A13" s="148" t="s">
        <v>312</v>
      </c>
      <c r="B13" s="157">
        <v>45</v>
      </c>
      <c r="C13" s="157"/>
    </row>
    <row r="14" spans="1:3" ht="25.5">
      <c r="A14" s="148" t="s">
        <v>313</v>
      </c>
      <c r="B14" s="133"/>
      <c r="C14" s="133"/>
    </row>
    <row r="15" spans="1:3" ht="25.5">
      <c r="A15" s="148" t="s">
        <v>166</v>
      </c>
      <c r="B15" s="158">
        <v>86722</v>
      </c>
      <c r="C15" s="158">
        <v>57089</v>
      </c>
    </row>
    <row r="16" spans="1:3" ht="25.5">
      <c r="A16" s="148" t="s">
        <v>354</v>
      </c>
      <c r="B16" s="158"/>
      <c r="C16" s="158">
        <v>-24</v>
      </c>
    </row>
    <row r="17" spans="1:4" ht="25.5">
      <c r="A17" s="148" t="s">
        <v>355</v>
      </c>
      <c r="B17" s="158">
        <v>2080</v>
      </c>
      <c r="C17" s="158">
        <v>249</v>
      </c>
      <c r="D17" s="151"/>
    </row>
    <row r="18" spans="1:4" ht="15.75" thickBot="1">
      <c r="A18" s="152" t="s">
        <v>163</v>
      </c>
      <c r="B18" s="159">
        <v>88802</v>
      </c>
      <c r="C18" s="159">
        <v>57314</v>
      </c>
      <c r="D18" s="151"/>
    </row>
    <row r="19" ht="13.5" thickTop="1"/>
  </sheetData>
  <sheetProtection/>
  <mergeCells count="2">
    <mergeCell ref="B2:C2"/>
    <mergeCell ref="A5:D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17"/>
  <sheetViews>
    <sheetView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29.875" style="0" customWidth="1"/>
    <col min="2" max="2" width="29.125" style="0" customWidth="1"/>
    <col min="3" max="3" width="24.125" style="0" customWidth="1"/>
  </cols>
  <sheetData>
    <row r="2" spans="2:3" ht="12.75">
      <c r="B2" s="279" t="s">
        <v>387</v>
      </c>
      <c r="C2" s="279"/>
    </row>
    <row r="5" spans="1:4" ht="15.75">
      <c r="A5" s="257" t="s">
        <v>316</v>
      </c>
      <c r="B5" s="257"/>
      <c r="C5" s="257"/>
      <c r="D5" s="129"/>
    </row>
    <row r="6" spans="1:2" ht="15.75">
      <c r="A6" s="119" t="s">
        <v>162</v>
      </c>
      <c r="B6" s="129" t="s">
        <v>325</v>
      </c>
    </row>
    <row r="7" spans="1:4" ht="15.75">
      <c r="A7" s="119"/>
      <c r="B7" s="119"/>
      <c r="C7" s="119"/>
      <c r="D7" s="119"/>
    </row>
    <row r="8" spans="1:3" ht="15.75">
      <c r="A8" s="119"/>
      <c r="B8" s="119"/>
      <c r="C8" s="109" t="s">
        <v>164</v>
      </c>
    </row>
    <row r="9" ht="13.5" thickBot="1"/>
    <row r="10" spans="1:3" ht="27" thickBot="1" thickTop="1">
      <c r="A10" s="144" t="s">
        <v>2</v>
      </c>
      <c r="B10" s="145" t="s">
        <v>165</v>
      </c>
      <c r="C10" s="155" t="s">
        <v>150</v>
      </c>
    </row>
    <row r="11" spans="1:3" ht="15.75" thickTop="1">
      <c r="A11" s="146" t="s">
        <v>167</v>
      </c>
      <c r="B11" s="147">
        <v>133</v>
      </c>
      <c r="C11" s="156">
        <v>38</v>
      </c>
    </row>
    <row r="12" spans="1:3" ht="15">
      <c r="A12" s="146" t="s">
        <v>311</v>
      </c>
      <c r="B12" s="147"/>
      <c r="C12" s="156"/>
    </row>
    <row r="13" spans="1:3" ht="25.5">
      <c r="A13" s="148" t="s">
        <v>312</v>
      </c>
      <c r="B13" s="149">
        <v>0</v>
      </c>
      <c r="C13" s="157"/>
    </row>
    <row r="14" spans="1:3" ht="25.5">
      <c r="A14" s="148" t="s">
        <v>313</v>
      </c>
      <c r="B14" s="126">
        <v>0</v>
      </c>
      <c r="C14" s="133"/>
    </row>
    <row r="15" spans="1:3" ht="25.5">
      <c r="A15" s="148" t="s">
        <v>166</v>
      </c>
      <c r="B15" s="150">
        <v>133</v>
      </c>
      <c r="C15" s="158">
        <v>38</v>
      </c>
    </row>
    <row r="16" spans="1:4" ht="25.5">
      <c r="A16" s="148" t="s">
        <v>314</v>
      </c>
      <c r="B16" s="149"/>
      <c r="C16" s="158"/>
      <c r="D16" s="151"/>
    </row>
    <row r="17" spans="1:4" ht="15.75" thickBot="1">
      <c r="A17" s="152" t="s">
        <v>163</v>
      </c>
      <c r="B17" s="153">
        <v>133</v>
      </c>
      <c r="C17" s="159">
        <v>38</v>
      </c>
      <c r="D17" s="151"/>
    </row>
    <row r="18" ht="13.5" thickTop="1"/>
  </sheetData>
  <sheetProtection/>
  <mergeCells count="2">
    <mergeCell ref="B2:C2"/>
    <mergeCell ref="A5:C5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8"/>
  <sheetViews>
    <sheetView view="pageBreakPreview" zoomScale="130" zoomScaleSheetLayoutView="130" zoomScalePageLayoutView="0" workbookViewId="0" topLeftCell="A1">
      <selection activeCell="B2" sqref="B2:C2"/>
    </sheetView>
  </sheetViews>
  <sheetFormatPr defaultColWidth="9.00390625" defaultRowHeight="12.75"/>
  <cols>
    <col min="1" max="1" width="32.00390625" style="0" customWidth="1"/>
    <col min="2" max="2" width="28.375" style="0" customWidth="1"/>
    <col min="3" max="3" width="22.25390625" style="0" customWidth="1"/>
  </cols>
  <sheetData>
    <row r="2" spans="2:3" ht="12.75">
      <c r="B2" s="279" t="s">
        <v>388</v>
      </c>
      <c r="C2" s="279"/>
    </row>
    <row r="5" spans="1:4" ht="15.75">
      <c r="A5" s="119"/>
      <c r="B5" s="119"/>
      <c r="C5" s="119"/>
      <c r="D5" s="119"/>
    </row>
    <row r="6" spans="1:4" ht="15.75">
      <c r="A6" s="257" t="s">
        <v>317</v>
      </c>
      <c r="B6" s="257"/>
      <c r="C6" s="257"/>
      <c r="D6" s="129"/>
    </row>
    <row r="7" spans="1:2" ht="15.75">
      <c r="A7" s="119" t="s">
        <v>162</v>
      </c>
      <c r="B7" s="129" t="s">
        <v>325</v>
      </c>
    </row>
    <row r="8" spans="1:4" ht="15.75">
      <c r="A8" s="119"/>
      <c r="B8" s="119"/>
      <c r="C8" s="119"/>
      <c r="D8" s="119"/>
    </row>
    <row r="9" spans="1:3" ht="15.75">
      <c r="A9" s="119"/>
      <c r="B9" s="119"/>
      <c r="C9" s="109" t="s">
        <v>318</v>
      </c>
    </row>
    <row r="10" ht="13.5" thickBot="1"/>
    <row r="11" spans="1:3" ht="27" thickBot="1" thickTop="1">
      <c r="A11" s="144" t="s">
        <v>2</v>
      </c>
      <c r="B11" s="145" t="s">
        <v>165</v>
      </c>
      <c r="C11" s="155" t="s">
        <v>150</v>
      </c>
    </row>
    <row r="12" spans="1:3" ht="15.75" thickTop="1">
      <c r="A12" s="146" t="s">
        <v>167</v>
      </c>
      <c r="B12" s="156">
        <v>239</v>
      </c>
      <c r="C12" s="156">
        <v>31</v>
      </c>
    </row>
    <row r="13" spans="1:3" ht="15">
      <c r="A13" s="146" t="s">
        <v>311</v>
      </c>
      <c r="B13" s="156"/>
      <c r="C13" s="156"/>
    </row>
    <row r="14" spans="1:3" ht="25.5">
      <c r="A14" s="148" t="s">
        <v>312</v>
      </c>
      <c r="B14" s="157">
        <v>35</v>
      </c>
      <c r="C14" s="157">
        <v>626</v>
      </c>
    </row>
    <row r="15" spans="1:3" ht="25.5">
      <c r="A15" s="148" t="s">
        <v>313</v>
      </c>
      <c r="B15" s="133"/>
      <c r="C15" s="133"/>
    </row>
    <row r="16" spans="1:3" ht="25.5">
      <c r="A16" s="148" t="s">
        <v>166</v>
      </c>
      <c r="B16" s="158">
        <v>274</v>
      </c>
      <c r="C16" s="158">
        <v>657</v>
      </c>
    </row>
    <row r="17" spans="1:4" ht="25.5">
      <c r="A17" s="148" t="s">
        <v>314</v>
      </c>
      <c r="B17" s="158"/>
      <c r="C17" s="158"/>
      <c r="D17" s="151"/>
    </row>
    <row r="18" spans="1:4" ht="15.75" thickBot="1">
      <c r="A18" s="152" t="s">
        <v>163</v>
      </c>
      <c r="B18" s="159">
        <v>274</v>
      </c>
      <c r="C18" s="159">
        <v>657</v>
      </c>
      <c r="D18" s="151"/>
    </row>
    <row r="19" ht="13.5" thickTop="1"/>
  </sheetData>
  <sheetProtection/>
  <mergeCells count="2">
    <mergeCell ref="B2:C2"/>
    <mergeCell ref="A6:C6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18"/>
  <sheetViews>
    <sheetView tabSelected="1" view="pageBreakPreview" zoomScale="130" zoomScaleSheetLayoutView="130" zoomScalePageLayoutView="0" workbookViewId="0" topLeftCell="A1">
      <selection activeCell="B2" sqref="B2:D2"/>
    </sheetView>
  </sheetViews>
  <sheetFormatPr defaultColWidth="9.00390625" defaultRowHeight="12.75"/>
  <cols>
    <col min="1" max="1" width="32.00390625" style="0" customWidth="1"/>
    <col min="2" max="2" width="28.375" style="0" customWidth="1"/>
    <col min="3" max="3" width="18.875" style="0" customWidth="1"/>
  </cols>
  <sheetData>
    <row r="2" spans="2:4" ht="12.75">
      <c r="B2" s="302" t="s">
        <v>389</v>
      </c>
      <c r="C2" s="302"/>
      <c r="D2" s="302"/>
    </row>
    <row r="5" spans="1:4" ht="15.75">
      <c r="A5" s="119"/>
      <c r="B5" s="119"/>
      <c r="C5" s="119"/>
      <c r="D5" s="119"/>
    </row>
    <row r="6" spans="1:4" ht="30.75" customHeight="1">
      <c r="A6" s="303" t="s">
        <v>324</v>
      </c>
      <c r="B6" s="303"/>
      <c r="C6" s="303"/>
      <c r="D6" s="129"/>
    </row>
    <row r="7" spans="1:3" ht="15.75">
      <c r="A7" s="257" t="s">
        <v>325</v>
      </c>
      <c r="B7" s="257"/>
      <c r="C7" s="257"/>
    </row>
    <row r="8" spans="1:4" ht="15.75">
      <c r="A8" s="119"/>
      <c r="B8" s="119"/>
      <c r="C8" s="119"/>
      <c r="D8" s="119"/>
    </row>
    <row r="9" spans="1:3" ht="15.75">
      <c r="A9" s="119"/>
      <c r="B9" s="119"/>
      <c r="C9" s="109" t="s">
        <v>318</v>
      </c>
    </row>
    <row r="10" ht="13.5" thickBot="1"/>
    <row r="11" spans="1:3" ht="42.75" customHeight="1" thickBot="1" thickTop="1">
      <c r="A11" s="144" t="s">
        <v>2</v>
      </c>
      <c r="B11" s="145" t="s">
        <v>165</v>
      </c>
      <c r="C11" s="155" t="s">
        <v>150</v>
      </c>
    </row>
    <row r="12" spans="1:3" ht="15.75" thickTop="1">
      <c r="A12" s="146" t="s">
        <v>167</v>
      </c>
      <c r="B12" s="147">
        <v>0</v>
      </c>
      <c r="C12" s="156">
        <v>0</v>
      </c>
    </row>
    <row r="13" spans="1:3" ht="15">
      <c r="A13" s="146" t="s">
        <v>311</v>
      </c>
      <c r="B13" s="147"/>
      <c r="C13" s="156"/>
    </row>
    <row r="14" spans="1:3" ht="25.5" customHeight="1">
      <c r="A14" s="148" t="s">
        <v>312</v>
      </c>
      <c r="B14" s="149">
        <v>0</v>
      </c>
      <c r="C14" s="157">
        <v>0</v>
      </c>
    </row>
    <row r="15" spans="1:3" ht="30.75" customHeight="1">
      <c r="A15" s="148" t="s">
        <v>313</v>
      </c>
      <c r="B15" s="126">
        <v>0</v>
      </c>
      <c r="C15" s="133"/>
    </row>
    <row r="16" spans="1:3" ht="27" customHeight="1">
      <c r="A16" s="148" t="s">
        <v>166</v>
      </c>
      <c r="B16" s="150">
        <v>0</v>
      </c>
      <c r="C16" s="158">
        <v>0</v>
      </c>
    </row>
    <row r="17" spans="1:4" ht="26.25" customHeight="1">
      <c r="A17" s="148" t="s">
        <v>314</v>
      </c>
      <c r="B17" s="149"/>
      <c r="C17" s="158"/>
      <c r="D17" s="151"/>
    </row>
    <row r="18" spans="1:4" ht="21.75" customHeight="1" thickBot="1">
      <c r="A18" s="152" t="s">
        <v>163</v>
      </c>
      <c r="B18" s="153">
        <v>0</v>
      </c>
      <c r="C18" s="159">
        <v>0</v>
      </c>
      <c r="D18" s="151"/>
    </row>
    <row r="19" ht="13.5" thickTop="1"/>
  </sheetData>
  <sheetProtection/>
  <mergeCells count="3">
    <mergeCell ref="A6:C6"/>
    <mergeCell ref="A7:C7"/>
    <mergeCell ref="B2:D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view="pageBreakPreview" zoomScale="80" zoomScaleSheetLayoutView="80" zoomScalePageLayoutView="0" workbookViewId="0" topLeftCell="A31">
      <selection activeCell="D2" sqref="D2:G2"/>
    </sheetView>
  </sheetViews>
  <sheetFormatPr defaultColWidth="9.00390625" defaultRowHeight="12.75"/>
  <cols>
    <col min="4" max="4" width="41.125" style="0" customWidth="1"/>
    <col min="5" max="7" width="10.625" style="0" customWidth="1"/>
  </cols>
  <sheetData>
    <row r="1" ht="12.75">
      <c r="E1" s="1"/>
    </row>
    <row r="2" spans="4:7" ht="12.75">
      <c r="D2" s="243" t="s">
        <v>366</v>
      </c>
      <c r="E2" s="243"/>
      <c r="F2" s="243"/>
      <c r="G2" s="243"/>
    </row>
    <row r="3" ht="12.75">
      <c r="E3" s="1"/>
    </row>
    <row r="4" spans="1:7" ht="18">
      <c r="A4" s="256" t="s">
        <v>217</v>
      </c>
      <c r="B4" s="256"/>
      <c r="C4" s="256"/>
      <c r="D4" s="256"/>
      <c r="E4" s="256"/>
      <c r="F4" s="256"/>
      <c r="G4" s="256"/>
    </row>
    <row r="5" spans="1:7" ht="18">
      <c r="A5" s="256" t="s">
        <v>320</v>
      </c>
      <c r="B5" s="256"/>
      <c r="C5" s="256"/>
      <c r="D5" s="256"/>
      <c r="E5" s="256"/>
      <c r="F5" s="256"/>
      <c r="G5" s="256"/>
    </row>
    <row r="6" spans="1:7" ht="15.75">
      <c r="A6" s="257"/>
      <c r="B6" s="257"/>
      <c r="C6" s="257"/>
      <c r="D6" s="257"/>
      <c r="E6" s="257"/>
      <c r="F6" s="257"/>
      <c r="G6" s="257"/>
    </row>
    <row r="7" ht="12.75">
      <c r="E7" s="1"/>
    </row>
    <row r="8" ht="12.75">
      <c r="E8" s="1"/>
    </row>
    <row r="9" ht="12.75">
      <c r="E9" s="1"/>
    </row>
    <row r="10" ht="12.75">
      <c r="E10" s="1"/>
    </row>
    <row r="11" spans="5:6" ht="12.75">
      <c r="E11" s="1"/>
      <c r="F11" t="s">
        <v>0</v>
      </c>
    </row>
    <row r="12" ht="12.75">
      <c r="E12" s="1"/>
    </row>
    <row r="13" spans="2:7" ht="12.75">
      <c r="B13" s="3" t="s">
        <v>1</v>
      </c>
      <c r="C13" s="248" t="s">
        <v>2</v>
      </c>
      <c r="D13" s="249"/>
      <c r="E13" s="4" t="s">
        <v>3</v>
      </c>
      <c r="F13" s="3" t="s">
        <v>4</v>
      </c>
      <c r="G13" s="3" t="s">
        <v>5</v>
      </c>
    </row>
    <row r="14" spans="2:7" ht="12.75">
      <c r="B14" s="5"/>
      <c r="C14" s="250" t="s">
        <v>6</v>
      </c>
      <c r="D14" s="251"/>
      <c r="E14" s="4"/>
      <c r="F14" s="6"/>
      <c r="G14" s="5"/>
    </row>
    <row r="15" spans="2:7" ht="12.75">
      <c r="B15" s="5" t="s">
        <v>168</v>
      </c>
      <c r="C15" s="254" t="s">
        <v>7</v>
      </c>
      <c r="D15" s="255"/>
      <c r="E15" s="9"/>
      <c r="F15" s="9">
        <v>66</v>
      </c>
      <c r="G15" s="9">
        <v>66</v>
      </c>
    </row>
    <row r="16" spans="2:7" ht="12.75">
      <c r="B16" s="5" t="s">
        <v>169</v>
      </c>
      <c r="C16" s="254" t="s">
        <v>22</v>
      </c>
      <c r="D16" s="255"/>
      <c r="E16" s="9"/>
      <c r="F16" s="9">
        <v>846</v>
      </c>
      <c r="G16" s="9">
        <v>846</v>
      </c>
    </row>
    <row r="17" spans="2:7" ht="12.75">
      <c r="B17" s="5" t="s">
        <v>170</v>
      </c>
      <c r="C17" s="254" t="s">
        <v>258</v>
      </c>
      <c r="D17" s="255"/>
      <c r="E17" s="9">
        <v>23234</v>
      </c>
      <c r="F17" s="9">
        <v>23234</v>
      </c>
      <c r="G17" s="9">
        <v>22607</v>
      </c>
    </row>
    <row r="18" spans="2:7" ht="12.75">
      <c r="B18" s="13" t="s">
        <v>171</v>
      </c>
      <c r="C18" s="238" t="s">
        <v>31</v>
      </c>
      <c r="D18" s="238"/>
      <c r="E18" s="42"/>
      <c r="F18" s="42">
        <v>133</v>
      </c>
      <c r="G18" s="9">
        <v>133</v>
      </c>
    </row>
    <row r="19" spans="2:7" ht="12.75">
      <c r="B19" s="13"/>
      <c r="C19" s="246" t="s">
        <v>8</v>
      </c>
      <c r="D19" s="247"/>
      <c r="E19" s="49">
        <f>E15+E16+E17+E18</f>
        <v>23234</v>
      </c>
      <c r="F19" s="49">
        <f>F15+F16+F17+F18</f>
        <v>24279</v>
      </c>
      <c r="G19" s="49">
        <f>G15+G16+G17+G18</f>
        <v>23652</v>
      </c>
    </row>
    <row r="20" spans="2:7" ht="12.75">
      <c r="B20" s="13"/>
      <c r="C20" s="258" t="s">
        <v>10</v>
      </c>
      <c r="D20" s="259"/>
      <c r="E20" s="17">
        <f>SUM(E19:E19)</f>
        <v>23234</v>
      </c>
      <c r="F20" s="17">
        <f>SUM(F19:F19)</f>
        <v>24279</v>
      </c>
      <c r="G20" s="17">
        <f>SUM(G19:G19)</f>
        <v>23652</v>
      </c>
    </row>
    <row r="21" spans="2:7" ht="12.75">
      <c r="B21" s="13"/>
      <c r="C21" s="260"/>
      <c r="D21" s="236"/>
      <c r="E21" s="18"/>
      <c r="F21" s="19"/>
      <c r="G21" s="20"/>
    </row>
    <row r="22" spans="2:7" ht="12.75">
      <c r="B22" s="5"/>
      <c r="C22" s="244" t="s">
        <v>11</v>
      </c>
      <c r="D22" s="245"/>
      <c r="E22" s="21"/>
      <c r="F22" s="22"/>
      <c r="G22" s="10"/>
    </row>
    <row r="23" spans="2:7" ht="12.75">
      <c r="B23" s="161" t="s">
        <v>168</v>
      </c>
      <c r="C23" s="240" t="s">
        <v>12</v>
      </c>
      <c r="D23" s="230"/>
      <c r="E23" s="162">
        <f>SUM(E24:E26)</f>
        <v>23234</v>
      </c>
      <c r="F23" s="162">
        <f>SUM(F24:F26)</f>
        <v>24279</v>
      </c>
      <c r="G23" s="162">
        <f>SUM(G24:G26)</f>
        <v>23614</v>
      </c>
    </row>
    <row r="24" spans="2:7" ht="12.75">
      <c r="B24" s="160" t="s">
        <v>177</v>
      </c>
      <c r="C24" s="241" t="s">
        <v>34</v>
      </c>
      <c r="D24" s="242"/>
      <c r="E24" s="42">
        <v>15161</v>
      </c>
      <c r="F24" s="42">
        <v>15787</v>
      </c>
      <c r="G24" s="42">
        <v>15762</v>
      </c>
    </row>
    <row r="25" spans="2:7" ht="12.75">
      <c r="B25" s="160" t="s">
        <v>178</v>
      </c>
      <c r="C25" s="241" t="s">
        <v>35</v>
      </c>
      <c r="D25" s="242"/>
      <c r="E25" s="42">
        <v>3752</v>
      </c>
      <c r="F25" s="42">
        <v>4021</v>
      </c>
      <c r="G25" s="9">
        <v>3978</v>
      </c>
    </row>
    <row r="26" spans="2:7" ht="12.75">
      <c r="B26" s="160" t="s">
        <v>179</v>
      </c>
      <c r="C26" s="241" t="s">
        <v>36</v>
      </c>
      <c r="D26" s="242"/>
      <c r="E26" s="42">
        <v>4321</v>
      </c>
      <c r="F26" s="42">
        <v>4471</v>
      </c>
      <c r="G26" s="9">
        <v>3874</v>
      </c>
    </row>
    <row r="27" spans="2:7" ht="12.75">
      <c r="B27" s="161" t="s">
        <v>169</v>
      </c>
      <c r="C27" s="240" t="s">
        <v>13</v>
      </c>
      <c r="D27" s="230"/>
      <c r="E27" s="162"/>
      <c r="F27" s="162"/>
      <c r="G27" s="162"/>
    </row>
    <row r="28" spans="2:7" ht="12.75">
      <c r="B28" s="5"/>
      <c r="C28" s="246" t="s">
        <v>14</v>
      </c>
      <c r="D28" s="247"/>
      <c r="E28" s="49">
        <f>E23+E27</f>
        <v>23234</v>
      </c>
      <c r="F28" s="49">
        <f>F23+F27</f>
        <v>24279</v>
      </c>
      <c r="G28" s="49">
        <f>G23+G27</f>
        <v>23614</v>
      </c>
    </row>
    <row r="29" spans="2:7" ht="12.75">
      <c r="B29" s="16"/>
      <c r="C29" s="16"/>
      <c r="D29" s="16" t="s">
        <v>16</v>
      </c>
      <c r="E29" s="17">
        <f>SUM(E28:E28)</f>
        <v>23234</v>
      </c>
      <c r="F29" s="17">
        <f>SUM(F28:F28)</f>
        <v>24279</v>
      </c>
      <c r="G29" s="17">
        <f>SUM(G28:G28)</f>
        <v>23614</v>
      </c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spans="1:7" ht="18">
      <c r="A35" s="256" t="s">
        <v>217</v>
      </c>
      <c r="B35" s="256"/>
      <c r="C35" s="256"/>
      <c r="D35" s="256"/>
      <c r="E35" s="256"/>
      <c r="F35" s="256"/>
      <c r="G35" s="256"/>
    </row>
    <row r="36" spans="1:7" ht="18">
      <c r="A36" s="256" t="s">
        <v>321</v>
      </c>
      <c r="B36" s="256"/>
      <c r="C36" s="256"/>
      <c r="D36" s="256"/>
      <c r="E36" s="256"/>
      <c r="F36" s="256"/>
      <c r="G36" s="256"/>
    </row>
    <row r="37" spans="4:6" ht="15">
      <c r="D37" s="167"/>
      <c r="E37" s="23"/>
      <c r="F37" s="1"/>
    </row>
    <row r="38" ht="12.75">
      <c r="F38" s="1"/>
    </row>
    <row r="39" spans="4:6" ht="15">
      <c r="D39" s="24"/>
      <c r="F39" s="1"/>
    </row>
    <row r="40" ht="12.75">
      <c r="F40" s="1"/>
    </row>
    <row r="41" ht="12.75">
      <c r="F41" t="s">
        <v>0</v>
      </c>
    </row>
    <row r="42" ht="12.75">
      <c r="F42" s="1"/>
    </row>
    <row r="43" ht="12.75">
      <c r="F43" s="1"/>
    </row>
    <row r="44" spans="2:7" ht="12.75">
      <c r="B44" s="5" t="s">
        <v>17</v>
      </c>
      <c r="C44" s="5" t="s">
        <v>2</v>
      </c>
      <c r="D44" s="5"/>
      <c r="E44" s="5"/>
      <c r="F44" s="7"/>
      <c r="G44" s="5"/>
    </row>
    <row r="45" spans="2:7" ht="15.75">
      <c r="B45" s="5"/>
      <c r="C45" s="25" t="s">
        <v>6</v>
      </c>
      <c r="D45" s="26"/>
      <c r="E45" s="44" t="s">
        <v>18</v>
      </c>
      <c r="F45" s="45" t="s">
        <v>4</v>
      </c>
      <c r="G45" s="46" t="s">
        <v>19</v>
      </c>
    </row>
    <row r="46" spans="2:7" ht="12.75">
      <c r="B46" s="5"/>
      <c r="C46" s="254"/>
      <c r="D46" s="255"/>
      <c r="E46" s="7"/>
      <c r="F46" s="8"/>
      <c r="G46" s="9"/>
    </row>
    <row r="47" spans="2:7" ht="12.75">
      <c r="B47" s="160"/>
      <c r="C47" s="254"/>
      <c r="D47" s="255"/>
      <c r="E47" s="7"/>
      <c r="F47" s="8"/>
      <c r="G47" s="9"/>
    </row>
    <row r="48" spans="2:7" ht="12.75">
      <c r="B48" s="160"/>
      <c r="C48" s="268"/>
      <c r="D48" s="268"/>
      <c r="E48" s="41"/>
      <c r="F48" s="9"/>
      <c r="G48" s="9"/>
    </row>
    <row r="49" spans="2:7" ht="12.75">
      <c r="B49" s="5"/>
      <c r="C49" s="231"/>
      <c r="D49" s="232"/>
      <c r="E49" s="7"/>
      <c r="F49" s="8"/>
      <c r="G49" s="8"/>
    </row>
    <row r="50" spans="2:7" ht="12.75">
      <c r="B50" s="27"/>
      <c r="C50" s="28" t="s">
        <v>20</v>
      </c>
      <c r="D50" s="28"/>
      <c r="E50" s="43">
        <f>SUM(E46:E48)</f>
        <v>0</v>
      </c>
      <c r="F50" s="43">
        <f>SUM(F46:F48)</f>
        <v>0</v>
      </c>
      <c r="G50" s="43">
        <f>SUM(G46:G48)</f>
        <v>0</v>
      </c>
    </row>
    <row r="51" spans="2:7" ht="12.75">
      <c r="B51" s="30"/>
      <c r="C51" s="31"/>
      <c r="D51" s="31"/>
      <c r="E51" s="32"/>
      <c r="F51" s="33"/>
      <c r="G51" s="34"/>
    </row>
    <row r="52" spans="2:7" ht="12.75">
      <c r="B52" s="30"/>
      <c r="C52" s="31"/>
      <c r="D52" s="31"/>
      <c r="E52" s="32"/>
      <c r="F52" s="33"/>
      <c r="G52" s="34"/>
    </row>
    <row r="53" spans="2:7" ht="15.75">
      <c r="B53" s="5"/>
      <c r="C53" s="25" t="s">
        <v>11</v>
      </c>
      <c r="D53" s="26"/>
      <c r="E53" s="7"/>
      <c r="F53" s="8"/>
      <c r="G53" s="8"/>
    </row>
    <row r="54" spans="2:7" ht="12.75">
      <c r="B54" s="160"/>
      <c r="C54" s="241"/>
      <c r="D54" s="242"/>
      <c r="E54" s="42"/>
      <c r="F54" s="42"/>
      <c r="G54" s="9"/>
    </row>
    <row r="55" spans="2:7" ht="12.75">
      <c r="B55" s="160"/>
      <c r="C55" s="241"/>
      <c r="D55" s="242"/>
      <c r="E55" s="42"/>
      <c r="F55" s="42"/>
      <c r="G55" s="9"/>
    </row>
    <row r="56" spans="2:7" ht="12.75">
      <c r="B56" s="160"/>
      <c r="C56" s="241"/>
      <c r="D56" s="242"/>
      <c r="E56" s="42"/>
      <c r="F56" s="42"/>
      <c r="G56" s="9"/>
    </row>
    <row r="57" spans="2:7" ht="15">
      <c r="B57" s="27"/>
      <c r="C57" s="28" t="s">
        <v>21</v>
      </c>
      <c r="D57" s="28"/>
      <c r="E57" s="43">
        <v>0</v>
      </c>
      <c r="F57" s="43">
        <v>0</v>
      </c>
      <c r="G57" s="29">
        <v>0</v>
      </c>
    </row>
    <row r="58" spans="2:7" ht="12.75">
      <c r="B58" s="5"/>
      <c r="C58" s="5"/>
      <c r="D58" s="5"/>
      <c r="E58" s="7"/>
      <c r="F58" s="5"/>
      <c r="G58" s="5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7" spans="2:7" ht="18">
      <c r="B67" s="256" t="s">
        <v>217</v>
      </c>
      <c r="C67" s="256"/>
      <c r="D67" s="256"/>
      <c r="E67" s="256"/>
      <c r="F67" s="256"/>
      <c r="G67" s="256"/>
    </row>
    <row r="68" spans="2:7" ht="18">
      <c r="B68" s="256" t="s">
        <v>322</v>
      </c>
      <c r="C68" s="256"/>
      <c r="D68" s="256"/>
      <c r="E68" s="256"/>
      <c r="F68" s="256"/>
      <c r="G68" s="256"/>
    </row>
    <row r="69" spans="3:7" ht="15">
      <c r="C69" s="12"/>
      <c r="D69" s="168"/>
      <c r="E69" s="12"/>
      <c r="F69" s="35"/>
      <c r="G69" s="12"/>
    </row>
    <row r="70" spans="3:7" ht="15">
      <c r="C70" s="12"/>
      <c r="D70" s="12"/>
      <c r="E70" s="12"/>
      <c r="F70" s="35"/>
      <c r="G70" s="12"/>
    </row>
    <row r="71" spans="3:7" ht="15">
      <c r="C71" s="12"/>
      <c r="D71" s="12"/>
      <c r="E71" s="36"/>
      <c r="F71" s="12" t="s">
        <v>0</v>
      </c>
      <c r="G71" s="12"/>
    </row>
    <row r="72" spans="2:7" ht="12.75">
      <c r="B72" s="3" t="s">
        <v>1</v>
      </c>
      <c r="C72" s="248" t="s">
        <v>2</v>
      </c>
      <c r="D72" s="249"/>
      <c r="E72" s="4" t="s">
        <v>3</v>
      </c>
      <c r="F72" s="3" t="s">
        <v>4</v>
      </c>
      <c r="G72" s="3" t="s">
        <v>5</v>
      </c>
    </row>
    <row r="73" spans="2:7" ht="12.75">
      <c r="B73" s="5"/>
      <c r="C73" s="250" t="s">
        <v>6</v>
      </c>
      <c r="D73" s="251"/>
      <c r="E73" s="4"/>
      <c r="F73" s="6"/>
      <c r="G73" s="5"/>
    </row>
    <row r="74" spans="2:7" ht="12.75">
      <c r="B74" s="26" t="s">
        <v>168</v>
      </c>
      <c r="C74" s="252" t="s">
        <v>7</v>
      </c>
      <c r="D74" s="253"/>
      <c r="E74" s="15"/>
      <c r="F74" s="15">
        <v>66</v>
      </c>
      <c r="G74" s="15">
        <v>66</v>
      </c>
    </row>
    <row r="75" spans="2:7" ht="12.75">
      <c r="B75" s="26" t="s">
        <v>169</v>
      </c>
      <c r="C75" s="252" t="s">
        <v>22</v>
      </c>
      <c r="D75" s="253"/>
      <c r="E75" s="15"/>
      <c r="F75" s="15">
        <v>846</v>
      </c>
      <c r="G75" s="15">
        <v>846</v>
      </c>
    </row>
    <row r="76" spans="2:7" ht="12.75">
      <c r="B76" s="26" t="s">
        <v>170</v>
      </c>
      <c r="C76" s="252" t="s">
        <v>258</v>
      </c>
      <c r="D76" s="253"/>
      <c r="E76" s="15">
        <v>23234</v>
      </c>
      <c r="F76" s="15">
        <v>23234</v>
      </c>
      <c r="G76" s="15">
        <v>22607</v>
      </c>
    </row>
    <row r="77" spans="2:7" ht="12.75">
      <c r="B77" s="14" t="s">
        <v>171</v>
      </c>
      <c r="C77" s="262" t="s">
        <v>31</v>
      </c>
      <c r="D77" s="262"/>
      <c r="E77" s="49"/>
      <c r="F77" s="49">
        <v>133</v>
      </c>
      <c r="G77" s="15">
        <v>133</v>
      </c>
    </row>
    <row r="78" spans="2:7" ht="15.75">
      <c r="B78" s="53"/>
      <c r="C78" s="265" t="s">
        <v>10</v>
      </c>
      <c r="D78" s="266"/>
      <c r="E78" s="54">
        <f>SUM(E74:E77)</f>
        <v>23234</v>
      </c>
      <c r="F78" s="54">
        <f>SUM(F74:F77)</f>
        <v>24279</v>
      </c>
      <c r="G78" s="54">
        <f>SUM(G74:G77)</f>
        <v>23652</v>
      </c>
    </row>
    <row r="80" spans="2:7" ht="12.75">
      <c r="B80" s="5"/>
      <c r="C80" s="244" t="s">
        <v>11</v>
      </c>
      <c r="D80" s="245"/>
      <c r="E80" s="21"/>
      <c r="F80" s="22"/>
      <c r="G80" s="10"/>
    </row>
    <row r="81" spans="2:7" ht="12.75">
      <c r="B81" s="164" t="s">
        <v>177</v>
      </c>
      <c r="C81" s="246" t="s">
        <v>34</v>
      </c>
      <c r="D81" s="247"/>
      <c r="E81" s="49">
        <f>SUM(E82:E84)</f>
        <v>15161</v>
      </c>
      <c r="F81" s="49">
        <f>SUM(F82:F84)</f>
        <v>15787</v>
      </c>
      <c r="G81" s="49">
        <f>SUM(G82:G84)</f>
        <v>15762</v>
      </c>
    </row>
    <row r="82" spans="2:7" ht="12.75">
      <c r="B82" s="160" t="s">
        <v>190</v>
      </c>
      <c r="C82" s="39" t="s">
        <v>262</v>
      </c>
      <c r="D82" s="40"/>
      <c r="E82" s="42">
        <v>12643</v>
      </c>
      <c r="F82" s="42">
        <v>12643</v>
      </c>
      <c r="G82" s="42">
        <v>12640</v>
      </c>
    </row>
    <row r="83" spans="2:7" ht="12.75">
      <c r="B83" s="160" t="s">
        <v>191</v>
      </c>
      <c r="C83" s="39" t="s">
        <v>43</v>
      </c>
      <c r="D83" s="40"/>
      <c r="E83" s="42">
        <v>2518</v>
      </c>
      <c r="F83" s="42">
        <v>2584</v>
      </c>
      <c r="G83" s="42">
        <v>2562</v>
      </c>
    </row>
    <row r="84" spans="2:7" ht="12.75">
      <c r="B84" s="160" t="s">
        <v>192</v>
      </c>
      <c r="C84" s="39" t="s">
        <v>33</v>
      </c>
      <c r="D84" s="40"/>
      <c r="E84" s="42"/>
      <c r="F84" s="42">
        <v>560</v>
      </c>
      <c r="G84" s="42">
        <v>560</v>
      </c>
    </row>
    <row r="85" spans="2:7" ht="12.75">
      <c r="B85" s="164" t="s">
        <v>193</v>
      </c>
      <c r="C85" s="246" t="s">
        <v>35</v>
      </c>
      <c r="D85" s="247"/>
      <c r="E85" s="49">
        <v>3752</v>
      </c>
      <c r="F85" s="49">
        <v>4021</v>
      </c>
      <c r="G85" s="15">
        <v>3978</v>
      </c>
    </row>
    <row r="86" spans="2:7" ht="12.75">
      <c r="B86" s="164" t="s">
        <v>179</v>
      </c>
      <c r="C86" s="246" t="s">
        <v>36</v>
      </c>
      <c r="D86" s="247"/>
      <c r="E86" s="49">
        <f>SUM(E87:E102)</f>
        <v>4321</v>
      </c>
      <c r="F86" s="49">
        <f>SUM(F87:F102)</f>
        <v>4471</v>
      </c>
      <c r="G86" s="49">
        <f>SUM(G87:G102)</f>
        <v>3874</v>
      </c>
    </row>
    <row r="87" spans="2:7" ht="12.75">
      <c r="B87" s="164" t="s">
        <v>194</v>
      </c>
      <c r="C87" s="241" t="s">
        <v>44</v>
      </c>
      <c r="D87" s="242"/>
      <c r="E87" s="42">
        <v>400</v>
      </c>
      <c r="F87" s="42">
        <v>400</v>
      </c>
      <c r="G87" s="9">
        <v>357</v>
      </c>
    </row>
    <row r="88" spans="2:7" ht="12.75">
      <c r="B88" s="160" t="s">
        <v>195</v>
      </c>
      <c r="C88" s="241" t="s">
        <v>263</v>
      </c>
      <c r="D88" s="242"/>
      <c r="E88" s="42">
        <v>100</v>
      </c>
      <c r="F88" s="42">
        <v>100</v>
      </c>
      <c r="G88" s="9">
        <v>132</v>
      </c>
    </row>
    <row r="89" spans="2:7" ht="12.75">
      <c r="B89" s="160" t="s">
        <v>196</v>
      </c>
      <c r="C89" s="241" t="s">
        <v>265</v>
      </c>
      <c r="D89" s="242"/>
      <c r="E89" s="42">
        <v>300</v>
      </c>
      <c r="F89" s="42">
        <v>300</v>
      </c>
      <c r="G89" s="9">
        <v>382</v>
      </c>
    </row>
    <row r="90" spans="2:7" ht="12.75">
      <c r="B90" s="160" t="s">
        <v>197</v>
      </c>
      <c r="C90" s="241" t="s">
        <v>266</v>
      </c>
      <c r="D90" s="242"/>
      <c r="E90" s="42"/>
      <c r="F90" s="42"/>
      <c r="G90" s="9">
        <v>68</v>
      </c>
    </row>
    <row r="91" spans="2:7" ht="12.75">
      <c r="B91" s="160" t="s">
        <v>198</v>
      </c>
      <c r="C91" s="241" t="s">
        <v>46</v>
      </c>
      <c r="D91" s="242"/>
      <c r="E91" s="42">
        <v>450</v>
      </c>
      <c r="F91" s="42">
        <v>450</v>
      </c>
      <c r="G91" s="9">
        <v>363</v>
      </c>
    </row>
    <row r="92" spans="2:7" ht="12.75">
      <c r="B92" s="160" t="s">
        <v>199</v>
      </c>
      <c r="C92" s="241" t="s">
        <v>267</v>
      </c>
      <c r="D92" s="242"/>
      <c r="E92" s="42">
        <v>450</v>
      </c>
      <c r="F92" s="42">
        <v>450</v>
      </c>
      <c r="G92" s="9">
        <v>269</v>
      </c>
    </row>
    <row r="93" spans="2:7" ht="12.75">
      <c r="B93" s="160" t="s">
        <v>200</v>
      </c>
      <c r="C93" s="241" t="s">
        <v>49</v>
      </c>
      <c r="D93" s="242"/>
      <c r="E93" s="42">
        <v>450</v>
      </c>
      <c r="F93" s="42">
        <v>450</v>
      </c>
      <c r="G93" s="9">
        <v>368</v>
      </c>
    </row>
    <row r="94" spans="2:7" ht="12.75">
      <c r="B94" s="160" t="s">
        <v>201</v>
      </c>
      <c r="C94" s="241" t="s">
        <v>50</v>
      </c>
      <c r="D94" s="242"/>
      <c r="E94" s="42">
        <v>400</v>
      </c>
      <c r="F94" s="42">
        <v>300</v>
      </c>
      <c r="G94" s="9">
        <v>242</v>
      </c>
    </row>
    <row r="95" spans="2:7" ht="12.75">
      <c r="B95" s="160" t="s">
        <v>202</v>
      </c>
      <c r="C95" s="241" t="s">
        <v>51</v>
      </c>
      <c r="D95" s="242"/>
      <c r="E95" s="42">
        <v>30</v>
      </c>
      <c r="F95" s="42">
        <v>30</v>
      </c>
      <c r="G95" s="9">
        <v>13</v>
      </c>
    </row>
    <row r="96" spans="2:7" ht="12.75">
      <c r="B96" s="160" t="s">
        <v>203</v>
      </c>
      <c r="C96" s="241" t="s">
        <v>52</v>
      </c>
      <c r="D96" s="242"/>
      <c r="E96" s="42">
        <v>180</v>
      </c>
      <c r="F96" s="42">
        <v>180</v>
      </c>
      <c r="G96" s="9">
        <v>120</v>
      </c>
    </row>
    <row r="97" spans="2:7" ht="12.75">
      <c r="B97" s="160" t="s">
        <v>204</v>
      </c>
      <c r="C97" s="241" t="s">
        <v>53</v>
      </c>
      <c r="D97" s="242"/>
      <c r="E97" s="42">
        <v>280</v>
      </c>
      <c r="F97" s="42">
        <v>530</v>
      </c>
      <c r="G97" s="9">
        <v>534</v>
      </c>
    </row>
    <row r="98" spans="2:7" ht="12.75">
      <c r="B98" s="160" t="s">
        <v>205</v>
      </c>
      <c r="C98" s="241" t="s">
        <v>54</v>
      </c>
      <c r="D98" s="242"/>
      <c r="E98" s="42">
        <v>80</v>
      </c>
      <c r="F98" s="42">
        <v>80</v>
      </c>
      <c r="G98" s="9">
        <v>19</v>
      </c>
    </row>
    <row r="99" spans="2:7" ht="12.75">
      <c r="B99" s="160" t="s">
        <v>206</v>
      </c>
      <c r="C99" s="241" t="s">
        <v>55</v>
      </c>
      <c r="D99" s="242"/>
      <c r="E99" s="42">
        <v>820</v>
      </c>
      <c r="F99" s="42">
        <v>820</v>
      </c>
      <c r="G99" s="9">
        <v>603</v>
      </c>
    </row>
    <row r="100" spans="2:7" ht="12.75">
      <c r="B100" s="160" t="s">
        <v>207</v>
      </c>
      <c r="C100" s="241" t="s">
        <v>253</v>
      </c>
      <c r="D100" s="242"/>
      <c r="E100" s="42">
        <v>150</v>
      </c>
      <c r="F100" s="42">
        <v>150</v>
      </c>
      <c r="G100" s="9">
        <v>159</v>
      </c>
    </row>
    <row r="101" spans="2:7" ht="12.75">
      <c r="B101" s="160" t="s">
        <v>208</v>
      </c>
      <c r="C101" s="241" t="s">
        <v>254</v>
      </c>
      <c r="D101" s="242"/>
      <c r="E101" s="42">
        <v>70</v>
      </c>
      <c r="F101" s="42">
        <v>70</v>
      </c>
      <c r="G101" s="9">
        <v>62</v>
      </c>
    </row>
    <row r="102" spans="2:7" ht="12.75">
      <c r="B102" s="160" t="s">
        <v>209</v>
      </c>
      <c r="C102" s="241" t="s">
        <v>319</v>
      </c>
      <c r="D102" s="242"/>
      <c r="E102" s="42">
        <v>161</v>
      </c>
      <c r="F102" s="42">
        <v>161</v>
      </c>
      <c r="G102" s="9">
        <v>183</v>
      </c>
    </row>
    <row r="103" spans="2:7" ht="15.75">
      <c r="B103" s="51"/>
      <c r="C103" s="272" t="s">
        <v>16</v>
      </c>
      <c r="D103" s="273"/>
      <c r="E103" s="52">
        <f>E81+E85+E86</f>
        <v>23234</v>
      </c>
      <c r="F103" s="52">
        <f>F81+F85+F86</f>
        <v>24279</v>
      </c>
      <c r="G103" s="52">
        <f>G81+G85+G86</f>
        <v>23614</v>
      </c>
    </row>
  </sheetData>
  <sheetProtection/>
  <mergeCells count="59">
    <mergeCell ref="C100:D100"/>
    <mergeCell ref="C102:D102"/>
    <mergeCell ref="C93:D93"/>
    <mergeCell ref="C94:D94"/>
    <mergeCell ref="C92:D92"/>
    <mergeCell ref="C78:D78"/>
    <mergeCell ref="C80:D80"/>
    <mergeCell ref="C103:D103"/>
    <mergeCell ref="C99:D99"/>
    <mergeCell ref="C101:D101"/>
    <mergeCell ref="C95:D95"/>
    <mergeCell ref="C96:D96"/>
    <mergeCell ref="C97:D97"/>
    <mergeCell ref="C98:D98"/>
    <mergeCell ref="C86:D86"/>
    <mergeCell ref="C87:D87"/>
    <mergeCell ref="C88:D88"/>
    <mergeCell ref="C91:D91"/>
    <mergeCell ref="C89:D89"/>
    <mergeCell ref="C90:D90"/>
    <mergeCell ref="C85:D85"/>
    <mergeCell ref="C76:D76"/>
    <mergeCell ref="C72:D72"/>
    <mergeCell ref="C73:D73"/>
    <mergeCell ref="C74:D74"/>
    <mergeCell ref="C75:D75"/>
    <mergeCell ref="B67:G67"/>
    <mergeCell ref="B68:G68"/>
    <mergeCell ref="C77:D77"/>
    <mergeCell ref="C81:D81"/>
    <mergeCell ref="C49:D49"/>
    <mergeCell ref="C54:D54"/>
    <mergeCell ref="C55:D55"/>
    <mergeCell ref="C56:D56"/>
    <mergeCell ref="C47:D47"/>
    <mergeCell ref="C48:D48"/>
    <mergeCell ref="C20:D20"/>
    <mergeCell ref="C21:D21"/>
    <mergeCell ref="C22:D22"/>
    <mergeCell ref="C23:D23"/>
    <mergeCell ref="C27:D27"/>
    <mergeCell ref="C17:D17"/>
    <mergeCell ref="A35:G35"/>
    <mergeCell ref="A36:G36"/>
    <mergeCell ref="C46:D46"/>
    <mergeCell ref="C13:D13"/>
    <mergeCell ref="C14:D14"/>
    <mergeCell ref="C28:D28"/>
    <mergeCell ref="C24:D24"/>
    <mergeCell ref="C25:D25"/>
    <mergeCell ref="C26:D26"/>
    <mergeCell ref="C15:D15"/>
    <mergeCell ref="C16:D16"/>
    <mergeCell ref="C18:D18"/>
    <mergeCell ref="C19:D19"/>
    <mergeCell ref="D2:G2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paperSize="9" scale="83" r:id="rId1"/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0"/>
  <sheetViews>
    <sheetView view="pageBreakPreview" zoomScale="110" zoomScaleSheetLayoutView="110" zoomScalePageLayoutView="0" workbookViewId="0" topLeftCell="A1">
      <selection activeCell="D2" sqref="D2:G2"/>
    </sheetView>
  </sheetViews>
  <sheetFormatPr defaultColWidth="9.00390625" defaultRowHeight="12.75"/>
  <cols>
    <col min="4" max="4" width="41.00390625" style="0" customWidth="1"/>
    <col min="10" max="10" width="31.125" style="0" customWidth="1"/>
    <col min="11" max="11" width="12.25390625" style="0" customWidth="1"/>
    <col min="12" max="12" width="11.625" style="0" customWidth="1"/>
    <col min="13" max="13" width="11.75390625" style="0" customWidth="1"/>
  </cols>
  <sheetData>
    <row r="1" ht="12.75">
      <c r="E1" s="1"/>
    </row>
    <row r="2" spans="4:7" ht="12.75">
      <c r="D2" s="243" t="s">
        <v>367</v>
      </c>
      <c r="E2" s="243"/>
      <c r="F2" s="243"/>
      <c r="G2" s="243"/>
    </row>
    <row r="3" ht="12.75">
      <c r="E3" s="1"/>
    </row>
    <row r="4" spans="1:7" ht="18">
      <c r="A4" s="256" t="s">
        <v>218</v>
      </c>
      <c r="B4" s="256"/>
      <c r="C4" s="256"/>
      <c r="D4" s="256"/>
      <c r="E4" s="256"/>
      <c r="F4" s="256"/>
      <c r="G4" s="256"/>
    </row>
    <row r="5" spans="1:7" ht="18">
      <c r="A5" s="256" t="s">
        <v>320</v>
      </c>
      <c r="B5" s="256"/>
      <c r="C5" s="256"/>
      <c r="D5" s="256"/>
      <c r="E5" s="256"/>
      <c r="F5" s="256"/>
      <c r="G5" s="256"/>
    </row>
    <row r="6" spans="1:7" ht="15.75">
      <c r="A6" s="257"/>
      <c r="B6" s="257"/>
      <c r="C6" s="257"/>
      <c r="D6" s="257"/>
      <c r="E6" s="257"/>
      <c r="F6" s="257"/>
      <c r="G6" s="257"/>
    </row>
    <row r="7" ht="12.75">
      <c r="E7" s="1"/>
    </row>
    <row r="8" ht="12.75">
      <c r="E8" s="1"/>
    </row>
    <row r="9" ht="12.75">
      <c r="E9" s="1"/>
    </row>
    <row r="10" ht="12.75">
      <c r="E10" s="1"/>
    </row>
    <row r="11" spans="5:6" ht="13.5" customHeight="1">
      <c r="E11" s="1"/>
      <c r="F11" t="s">
        <v>0</v>
      </c>
    </row>
    <row r="12" ht="12.75" customHeight="1">
      <c r="E12" s="1"/>
    </row>
    <row r="13" spans="2:7" ht="12.75">
      <c r="B13" s="3" t="s">
        <v>1</v>
      </c>
      <c r="C13" s="248" t="s">
        <v>2</v>
      </c>
      <c r="D13" s="249"/>
      <c r="E13" s="4" t="s">
        <v>3</v>
      </c>
      <c r="F13" s="3" t="s">
        <v>4</v>
      </c>
      <c r="G13" s="3" t="s">
        <v>5</v>
      </c>
    </row>
    <row r="14" spans="2:7" ht="12.75">
      <c r="B14" s="5"/>
      <c r="C14" s="250" t="s">
        <v>6</v>
      </c>
      <c r="D14" s="251"/>
      <c r="E14" s="4"/>
      <c r="F14" s="6"/>
      <c r="G14" s="5"/>
    </row>
    <row r="15" spans="2:7" ht="12.75">
      <c r="B15" s="5" t="s">
        <v>168</v>
      </c>
      <c r="C15" s="254" t="s">
        <v>7</v>
      </c>
      <c r="D15" s="255"/>
      <c r="E15" s="178">
        <v>1200</v>
      </c>
      <c r="F15" s="178">
        <v>1302</v>
      </c>
      <c r="G15" s="179">
        <v>1302</v>
      </c>
    </row>
    <row r="16" spans="2:7" ht="12.75">
      <c r="B16" s="30" t="s">
        <v>169</v>
      </c>
      <c r="C16" s="254" t="s">
        <v>256</v>
      </c>
      <c r="D16" s="255"/>
      <c r="E16" s="5">
        <v>1</v>
      </c>
      <c r="F16" s="30">
        <v>1</v>
      </c>
      <c r="G16" s="9">
        <v>1</v>
      </c>
    </row>
    <row r="17" spans="2:7" ht="12.75">
      <c r="B17" s="30" t="s">
        <v>170</v>
      </c>
      <c r="C17" s="5" t="s">
        <v>257</v>
      </c>
      <c r="D17" s="5"/>
      <c r="E17" s="5"/>
      <c r="F17" s="30">
        <v>75</v>
      </c>
      <c r="G17" s="9">
        <v>75</v>
      </c>
    </row>
    <row r="18" spans="2:7" ht="12.75">
      <c r="B18" s="30" t="s">
        <v>171</v>
      </c>
      <c r="C18" s="254" t="s">
        <v>258</v>
      </c>
      <c r="D18" s="255"/>
      <c r="E18" s="8">
        <v>78806</v>
      </c>
      <c r="F18" s="177">
        <v>80681</v>
      </c>
      <c r="G18" s="9">
        <v>80631</v>
      </c>
    </row>
    <row r="19" spans="2:7" ht="12.75">
      <c r="B19" s="30" t="s">
        <v>172</v>
      </c>
      <c r="C19" s="5" t="s">
        <v>259</v>
      </c>
      <c r="D19" s="8"/>
      <c r="E19" s="8"/>
      <c r="F19" s="30"/>
      <c r="G19" s="9"/>
    </row>
    <row r="20" spans="2:7" ht="12.75">
      <c r="B20" s="5"/>
      <c r="C20" s="231"/>
      <c r="D20" s="232"/>
      <c r="E20" s="9"/>
      <c r="F20" s="9"/>
      <c r="G20" s="9"/>
    </row>
    <row r="21" spans="2:7" ht="12.75">
      <c r="B21" s="13" t="s">
        <v>173</v>
      </c>
      <c r="C21" s="238" t="s">
        <v>31</v>
      </c>
      <c r="D21" s="238"/>
      <c r="E21" s="42">
        <v>274</v>
      </c>
      <c r="F21" s="42">
        <v>274</v>
      </c>
      <c r="G21" s="9">
        <v>274</v>
      </c>
    </row>
    <row r="22" spans="2:7" ht="12.75">
      <c r="B22" s="13"/>
      <c r="C22" s="246" t="s">
        <v>8</v>
      </c>
      <c r="D22" s="247"/>
      <c r="E22" s="49">
        <f>E15+E16+E17+E18+E19+E21</f>
        <v>80281</v>
      </c>
      <c r="F22" s="49">
        <f>F15+F16+F17+F18+F19+F21</f>
        <v>82333</v>
      </c>
      <c r="G22" s="49">
        <f>G15+G16+G17+G18+G19+G21</f>
        <v>82283</v>
      </c>
    </row>
    <row r="23" spans="2:7" ht="12.75">
      <c r="B23" s="13" t="s">
        <v>174</v>
      </c>
      <c r="C23" s="241" t="s">
        <v>32</v>
      </c>
      <c r="D23" s="242"/>
      <c r="E23" s="42"/>
      <c r="F23" s="42"/>
      <c r="G23" s="9"/>
    </row>
    <row r="24" spans="2:7" ht="12.75">
      <c r="B24" s="13"/>
      <c r="C24" s="258" t="s">
        <v>10</v>
      </c>
      <c r="D24" s="259"/>
      <c r="E24" s="17">
        <f>SUM(E22:E23)</f>
        <v>80281</v>
      </c>
      <c r="F24" s="17">
        <f>SUM(F22:F23)</f>
        <v>82333</v>
      </c>
      <c r="G24" s="17">
        <f>SUM(G22:G23)</f>
        <v>82283</v>
      </c>
    </row>
    <row r="25" spans="2:7" ht="12.75">
      <c r="B25" s="13"/>
      <c r="C25" s="260"/>
      <c r="D25" s="236"/>
      <c r="E25" s="18"/>
      <c r="F25" s="19"/>
      <c r="G25" s="20"/>
    </row>
    <row r="26" spans="2:7" ht="12.75">
      <c r="B26" s="5"/>
      <c r="C26" s="244" t="s">
        <v>11</v>
      </c>
      <c r="D26" s="245"/>
      <c r="E26" s="21"/>
      <c r="F26" s="22"/>
      <c r="G26" s="10"/>
    </row>
    <row r="27" spans="2:7" ht="12.75">
      <c r="B27" s="161" t="s">
        <v>168</v>
      </c>
      <c r="C27" s="240" t="s">
        <v>12</v>
      </c>
      <c r="D27" s="230"/>
      <c r="E27" s="182">
        <f>SUM(E28:E30)</f>
        <v>80281</v>
      </c>
      <c r="F27" s="182">
        <f>SUM(F28:F30)</f>
        <v>82333</v>
      </c>
      <c r="G27" s="182">
        <f>SUM(G28:G30)</f>
        <v>81626</v>
      </c>
    </row>
    <row r="28" spans="2:7" ht="12.75">
      <c r="B28" s="160" t="s">
        <v>177</v>
      </c>
      <c r="C28" s="241" t="s">
        <v>34</v>
      </c>
      <c r="D28" s="242"/>
      <c r="E28" s="180">
        <v>47075</v>
      </c>
      <c r="F28" s="180">
        <v>46840</v>
      </c>
      <c r="G28" s="181">
        <v>46336</v>
      </c>
    </row>
    <row r="29" spans="2:7" ht="12.75">
      <c r="B29" s="160" t="s">
        <v>178</v>
      </c>
      <c r="C29" s="241" t="s">
        <v>35</v>
      </c>
      <c r="D29" s="242"/>
      <c r="E29" s="183">
        <v>12661</v>
      </c>
      <c r="F29" s="183">
        <v>12261</v>
      </c>
      <c r="G29" s="184">
        <v>12238</v>
      </c>
    </row>
    <row r="30" spans="2:7" ht="12.75">
      <c r="B30" s="160" t="s">
        <v>179</v>
      </c>
      <c r="C30" s="241" t="s">
        <v>36</v>
      </c>
      <c r="D30" s="242"/>
      <c r="E30" s="42">
        <v>20545</v>
      </c>
      <c r="F30" s="42">
        <v>23232</v>
      </c>
      <c r="G30" s="9">
        <v>23052</v>
      </c>
    </row>
    <row r="31" spans="2:7" ht="12.75">
      <c r="B31" s="161" t="s">
        <v>169</v>
      </c>
      <c r="C31" s="240" t="s">
        <v>13</v>
      </c>
      <c r="D31" s="230"/>
      <c r="E31" s="162">
        <v>0</v>
      </c>
      <c r="F31" s="162">
        <v>0</v>
      </c>
      <c r="G31" s="162">
        <v>0</v>
      </c>
    </row>
    <row r="32" spans="2:7" ht="12.75">
      <c r="B32" s="5"/>
      <c r="C32" s="246" t="s">
        <v>14</v>
      </c>
      <c r="D32" s="247"/>
      <c r="E32" s="49">
        <f>E27+E31</f>
        <v>80281</v>
      </c>
      <c r="F32" s="49">
        <f>F27+F31</f>
        <v>82333</v>
      </c>
      <c r="G32" s="49">
        <f>G27+G31</f>
        <v>81626</v>
      </c>
    </row>
    <row r="33" spans="2:7" ht="12.75">
      <c r="B33" s="161" t="s">
        <v>170</v>
      </c>
      <c r="C33" s="240" t="s">
        <v>15</v>
      </c>
      <c r="D33" s="230"/>
      <c r="E33" s="162"/>
      <c r="F33" s="162"/>
      <c r="G33" s="163">
        <v>591</v>
      </c>
    </row>
    <row r="34" spans="2:7" ht="12.75">
      <c r="B34" s="16"/>
      <c r="C34" s="16"/>
      <c r="D34" s="16" t="s">
        <v>16</v>
      </c>
      <c r="E34" s="17">
        <f>SUM(E32:E33)</f>
        <v>80281</v>
      </c>
      <c r="F34" s="17">
        <f>SUM(F32:F33)</f>
        <v>82333</v>
      </c>
      <c r="G34" s="17">
        <f>SUM(G32:G33)</f>
        <v>82217</v>
      </c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spans="2:7" ht="18">
      <c r="B40" s="166"/>
      <c r="C40" s="166"/>
      <c r="D40" s="166"/>
      <c r="E40" s="166"/>
      <c r="F40" s="166"/>
      <c r="G40" s="166"/>
    </row>
    <row r="41" spans="2:7" ht="18">
      <c r="B41" s="166"/>
      <c r="C41" s="166"/>
      <c r="D41" s="166"/>
      <c r="E41" s="166"/>
      <c r="F41" s="166"/>
      <c r="G41" s="166"/>
    </row>
    <row r="42" spans="4:6" ht="15">
      <c r="D42" s="167"/>
      <c r="E42" s="23"/>
      <c r="F42" s="1"/>
    </row>
    <row r="43" ht="12.75">
      <c r="F43" s="1"/>
    </row>
    <row r="44" spans="4:6" ht="18">
      <c r="D44" s="166" t="s">
        <v>218</v>
      </c>
      <c r="F44" s="1"/>
    </row>
    <row r="45" spans="4:6" ht="18">
      <c r="D45" s="166" t="s">
        <v>321</v>
      </c>
      <c r="F45" s="1"/>
    </row>
    <row r="46" ht="12.75">
      <c r="F46" t="s">
        <v>0</v>
      </c>
    </row>
    <row r="47" ht="12.75">
      <c r="F47" s="1"/>
    </row>
    <row r="48" ht="12.75">
      <c r="F48" s="1"/>
    </row>
    <row r="49" spans="2:7" ht="13.5" customHeight="1">
      <c r="B49" s="5" t="s">
        <v>17</v>
      </c>
      <c r="C49" s="5" t="s">
        <v>2</v>
      </c>
      <c r="D49" s="5"/>
      <c r="E49" s="5"/>
      <c r="F49" s="7"/>
      <c r="G49" s="5"/>
    </row>
    <row r="50" spans="2:7" ht="15.75">
      <c r="B50" s="5"/>
      <c r="C50" s="25" t="s">
        <v>6</v>
      </c>
      <c r="D50" s="26"/>
      <c r="E50" s="44" t="s">
        <v>18</v>
      </c>
      <c r="F50" s="45" t="s">
        <v>4</v>
      </c>
      <c r="G50" s="46" t="s">
        <v>19</v>
      </c>
    </row>
    <row r="51" spans="2:7" ht="12.75">
      <c r="B51" s="5"/>
      <c r="C51" s="254"/>
      <c r="D51" s="255"/>
      <c r="E51" s="7"/>
      <c r="F51" s="8"/>
      <c r="G51" s="9"/>
    </row>
    <row r="52" spans="2:7" ht="12.75">
      <c r="B52" s="160"/>
      <c r="C52" s="254"/>
      <c r="D52" s="255"/>
      <c r="E52" s="7"/>
      <c r="F52" s="8"/>
      <c r="G52" s="9"/>
    </row>
    <row r="53" spans="2:7" ht="12.75">
      <c r="B53" s="160"/>
      <c r="C53" s="268"/>
      <c r="D53" s="268"/>
      <c r="E53" s="41"/>
      <c r="F53" s="9"/>
      <c r="G53" s="9"/>
    </row>
    <row r="54" spans="2:7" ht="12.75">
      <c r="B54" s="5"/>
      <c r="C54" s="231"/>
      <c r="D54" s="232"/>
      <c r="E54" s="7"/>
      <c r="F54" s="8"/>
      <c r="G54" s="8"/>
    </row>
    <row r="55" spans="2:7" ht="12.75">
      <c r="B55" s="27"/>
      <c r="C55" s="28" t="s">
        <v>20</v>
      </c>
      <c r="D55" s="28"/>
      <c r="E55" s="43">
        <f>SUM(E51:E53)</f>
        <v>0</v>
      </c>
      <c r="F55" s="43">
        <f>SUM(F51:F53)</f>
        <v>0</v>
      </c>
      <c r="G55" s="43">
        <f>SUM(G51:G53)</f>
        <v>0</v>
      </c>
    </row>
    <row r="56" spans="2:7" ht="12.75">
      <c r="B56" s="30"/>
      <c r="C56" s="31"/>
      <c r="D56" s="31"/>
      <c r="E56" s="32"/>
      <c r="F56" s="33"/>
      <c r="G56" s="34"/>
    </row>
    <row r="57" spans="2:7" ht="12.75">
      <c r="B57" s="30"/>
      <c r="C57" s="31"/>
      <c r="D57" s="31"/>
      <c r="E57" s="32"/>
      <c r="F57" s="33"/>
      <c r="G57" s="34"/>
    </row>
    <row r="58" spans="2:7" ht="15.75">
      <c r="B58" s="5"/>
      <c r="C58" s="25" t="s">
        <v>11</v>
      </c>
      <c r="D58" s="26"/>
      <c r="E58" s="7"/>
      <c r="F58" s="8"/>
      <c r="G58" s="8"/>
    </row>
    <row r="59" spans="2:7" ht="12.75">
      <c r="B59" s="160" t="s">
        <v>185</v>
      </c>
      <c r="C59" s="241" t="s">
        <v>41</v>
      </c>
      <c r="D59" s="242"/>
      <c r="E59" s="42">
        <v>0</v>
      </c>
      <c r="F59" s="42">
        <v>0</v>
      </c>
      <c r="G59" s="9">
        <v>0</v>
      </c>
    </row>
    <row r="60" spans="2:7" ht="12.75">
      <c r="B60" s="160"/>
      <c r="C60" s="241"/>
      <c r="D60" s="242"/>
      <c r="E60" s="42"/>
      <c r="F60" s="42"/>
      <c r="G60" s="9"/>
    </row>
    <row r="61" spans="2:7" ht="15">
      <c r="B61" s="27"/>
      <c r="C61" s="28" t="s">
        <v>21</v>
      </c>
      <c r="D61" s="28"/>
      <c r="E61" s="43">
        <v>0</v>
      </c>
      <c r="F61" s="43">
        <v>0</v>
      </c>
      <c r="G61" s="185">
        <v>0</v>
      </c>
    </row>
    <row r="62" spans="2:7" ht="12.75">
      <c r="B62" s="5"/>
      <c r="C62" s="5"/>
      <c r="D62" s="5"/>
      <c r="E62" s="7"/>
      <c r="F62" s="5"/>
      <c r="G62" s="5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71" spans="2:7" ht="18">
      <c r="B71" s="256" t="s">
        <v>218</v>
      </c>
      <c r="C71" s="256"/>
      <c r="D71" s="256"/>
      <c r="E71" s="256"/>
      <c r="F71" s="256"/>
      <c r="G71" s="256"/>
    </row>
    <row r="72" spans="2:7" ht="18">
      <c r="B72" s="256" t="s">
        <v>322</v>
      </c>
      <c r="C72" s="256"/>
      <c r="D72" s="256"/>
      <c r="E72" s="256"/>
      <c r="F72" s="256"/>
      <c r="G72" s="256"/>
    </row>
    <row r="73" spans="3:7" ht="15">
      <c r="C73" s="12"/>
      <c r="D73" s="168"/>
      <c r="E73" s="12"/>
      <c r="F73" s="35"/>
      <c r="G73" s="12"/>
    </row>
    <row r="74" spans="3:7" ht="15">
      <c r="C74" s="12"/>
      <c r="D74" s="12"/>
      <c r="E74" s="12"/>
      <c r="F74" s="35"/>
      <c r="G74" s="12"/>
    </row>
    <row r="75" spans="3:7" ht="15">
      <c r="C75" s="12"/>
      <c r="D75" s="12"/>
      <c r="E75" s="36"/>
      <c r="F75" s="12" t="s">
        <v>0</v>
      </c>
      <c r="G75" s="12"/>
    </row>
    <row r="76" spans="2:7" ht="12.75">
      <c r="B76" s="3" t="s">
        <v>1</v>
      </c>
      <c r="C76" s="248" t="s">
        <v>2</v>
      </c>
      <c r="D76" s="249"/>
      <c r="E76" s="4" t="s">
        <v>3</v>
      </c>
      <c r="F76" s="3" t="s">
        <v>4</v>
      </c>
      <c r="G76" s="3" t="s">
        <v>5</v>
      </c>
    </row>
    <row r="77" spans="2:7" ht="12.75">
      <c r="B77" s="5"/>
      <c r="C77" s="250" t="s">
        <v>6</v>
      </c>
      <c r="D77" s="251"/>
      <c r="E77" s="4"/>
      <c r="F77" s="6"/>
      <c r="G77" s="5"/>
    </row>
    <row r="78" spans="2:7" ht="12.75">
      <c r="B78" s="26" t="s">
        <v>168</v>
      </c>
      <c r="C78" s="252" t="s">
        <v>7</v>
      </c>
      <c r="D78" s="253"/>
      <c r="E78" s="15">
        <v>1200</v>
      </c>
      <c r="F78" s="15">
        <v>1302</v>
      </c>
      <c r="G78" s="15">
        <v>1302</v>
      </c>
    </row>
    <row r="79" spans="2:7" ht="12.75">
      <c r="B79" s="26" t="s">
        <v>169</v>
      </c>
      <c r="C79" s="252" t="s">
        <v>260</v>
      </c>
      <c r="D79" s="253"/>
      <c r="E79" s="15">
        <v>1</v>
      </c>
      <c r="F79" s="15">
        <v>1</v>
      </c>
      <c r="G79" s="15">
        <v>1</v>
      </c>
    </row>
    <row r="80" spans="2:7" ht="12.75">
      <c r="B80" s="26" t="s">
        <v>170</v>
      </c>
      <c r="C80" s="221" t="s">
        <v>257</v>
      </c>
      <c r="D80" s="222"/>
      <c r="E80" s="15"/>
      <c r="F80" s="15">
        <v>75</v>
      </c>
      <c r="G80" s="15">
        <v>75</v>
      </c>
    </row>
    <row r="81" spans="2:7" ht="12.75">
      <c r="B81" s="26" t="s">
        <v>171</v>
      </c>
      <c r="C81" s="252" t="s">
        <v>258</v>
      </c>
      <c r="D81" s="253"/>
      <c r="E81" s="15">
        <v>78806</v>
      </c>
      <c r="F81" s="15">
        <v>80681</v>
      </c>
      <c r="G81" s="15">
        <v>80631</v>
      </c>
    </row>
    <row r="82" spans="2:7" ht="12.75">
      <c r="B82" s="26" t="s">
        <v>172</v>
      </c>
      <c r="C82" s="267" t="s">
        <v>261</v>
      </c>
      <c r="D82" s="267"/>
      <c r="E82" s="57"/>
      <c r="F82" s="57"/>
      <c r="G82" s="57"/>
    </row>
    <row r="83" spans="2:7" ht="12.75">
      <c r="B83" s="14" t="s">
        <v>173</v>
      </c>
      <c r="C83" s="262" t="s">
        <v>31</v>
      </c>
      <c r="D83" s="262"/>
      <c r="E83" s="49">
        <v>274</v>
      </c>
      <c r="F83" s="49">
        <v>274</v>
      </c>
      <c r="G83" s="15">
        <v>274</v>
      </c>
    </row>
    <row r="84" spans="2:7" ht="15">
      <c r="B84" s="56"/>
      <c r="C84" s="235" t="s">
        <v>8</v>
      </c>
      <c r="D84" s="261"/>
      <c r="E84" s="50">
        <f>E78+E79+E81+E82+E83</f>
        <v>80281</v>
      </c>
      <c r="F84" s="50">
        <f>F78+F79+F81+F82+F83+F80</f>
        <v>82333</v>
      </c>
      <c r="G84" s="50">
        <f>G78+G79+G81+G82+G83+G80</f>
        <v>82283</v>
      </c>
    </row>
    <row r="85" spans="2:7" ht="12.75">
      <c r="B85" s="14" t="s">
        <v>174</v>
      </c>
      <c r="C85" s="246" t="s">
        <v>32</v>
      </c>
      <c r="D85" s="247"/>
      <c r="E85" s="49"/>
      <c r="F85" s="49"/>
      <c r="G85" s="15"/>
    </row>
    <row r="86" spans="2:7" ht="15.75">
      <c r="B86" s="53"/>
      <c r="C86" s="265" t="s">
        <v>10</v>
      </c>
      <c r="D86" s="266"/>
      <c r="E86" s="54">
        <f>SUM(E84:E85)</f>
        <v>80281</v>
      </c>
      <c r="F86" s="54">
        <f>SUM(F84:F85)</f>
        <v>82333</v>
      </c>
      <c r="G86" s="54">
        <f>SUM(G84:G85)</f>
        <v>82283</v>
      </c>
    </row>
    <row r="88" spans="2:7" ht="12.75">
      <c r="B88" s="5"/>
      <c r="C88" s="244" t="s">
        <v>11</v>
      </c>
      <c r="D88" s="245"/>
      <c r="E88" s="21"/>
      <c r="F88" s="22"/>
      <c r="G88" s="10"/>
    </row>
    <row r="89" spans="2:7" ht="12.75">
      <c r="B89" s="164" t="s">
        <v>177</v>
      </c>
      <c r="C89" s="246" t="s">
        <v>34</v>
      </c>
      <c r="D89" s="247"/>
      <c r="E89" s="49">
        <f>SUM(E90:E92)</f>
        <v>47075</v>
      </c>
      <c r="F89" s="49">
        <f>SUM(F90:F92)</f>
        <v>46840</v>
      </c>
      <c r="G89" s="49">
        <f>SUM(G90:G92)</f>
        <v>46336</v>
      </c>
    </row>
    <row r="90" spans="2:7" ht="12.75">
      <c r="B90" s="160" t="s">
        <v>190</v>
      </c>
      <c r="C90" s="39" t="s">
        <v>262</v>
      </c>
      <c r="D90" s="40"/>
      <c r="E90" s="42">
        <v>39511</v>
      </c>
      <c r="F90" s="42">
        <v>38611</v>
      </c>
      <c r="G90" s="42">
        <v>38477</v>
      </c>
    </row>
    <row r="91" spans="2:7" ht="12.75">
      <c r="B91" s="160" t="s">
        <v>191</v>
      </c>
      <c r="C91" s="39" t="s">
        <v>43</v>
      </c>
      <c r="D91" s="40"/>
      <c r="E91" s="42">
        <v>6265</v>
      </c>
      <c r="F91" s="42">
        <v>5605</v>
      </c>
      <c r="G91" s="42">
        <v>5254</v>
      </c>
    </row>
    <row r="92" spans="2:7" ht="12.75">
      <c r="B92" s="160" t="s">
        <v>192</v>
      </c>
      <c r="C92" s="39" t="s">
        <v>33</v>
      </c>
      <c r="D92" s="40"/>
      <c r="E92" s="180">
        <v>1299</v>
      </c>
      <c r="F92" s="180">
        <v>2624</v>
      </c>
      <c r="G92" s="188">
        <v>2605</v>
      </c>
    </row>
    <row r="93" spans="2:7" ht="13.5" customHeight="1">
      <c r="B93" s="164" t="s">
        <v>193</v>
      </c>
      <c r="C93" s="246" t="s">
        <v>35</v>
      </c>
      <c r="D93" s="247"/>
      <c r="E93" s="49">
        <v>12661</v>
      </c>
      <c r="F93" s="49">
        <v>12261</v>
      </c>
      <c r="G93" s="15">
        <v>12238</v>
      </c>
    </row>
    <row r="94" spans="2:7" ht="13.5" customHeight="1">
      <c r="B94" s="164" t="s">
        <v>179</v>
      </c>
      <c r="C94" s="246" t="s">
        <v>36</v>
      </c>
      <c r="D94" s="247"/>
      <c r="E94" s="49">
        <f>SUM(E95:E117)</f>
        <v>20545</v>
      </c>
      <c r="F94" s="49">
        <f>SUM(F95:F117)</f>
        <v>23232</v>
      </c>
      <c r="G94" s="49">
        <f>SUM(G95:G117)</f>
        <v>23052</v>
      </c>
    </row>
    <row r="95" spans="2:7" ht="12.75">
      <c r="B95" s="228" t="s">
        <v>194</v>
      </c>
      <c r="C95" s="254" t="s">
        <v>237</v>
      </c>
      <c r="D95" s="255"/>
      <c r="E95" s="5">
        <v>15</v>
      </c>
      <c r="F95" s="5">
        <v>5</v>
      </c>
      <c r="G95" s="5">
        <v>4</v>
      </c>
    </row>
    <row r="96" spans="2:7" ht="12.75">
      <c r="B96" s="187" t="s">
        <v>195</v>
      </c>
      <c r="C96" s="254" t="s">
        <v>44</v>
      </c>
      <c r="D96" s="255"/>
      <c r="E96" s="5">
        <v>330</v>
      </c>
      <c r="F96" s="5">
        <v>440</v>
      </c>
      <c r="G96" s="5">
        <v>435</v>
      </c>
    </row>
    <row r="97" spans="2:7" ht="12.75">
      <c r="B97" s="187" t="s">
        <v>196</v>
      </c>
      <c r="C97" s="276" t="s">
        <v>238</v>
      </c>
      <c r="D97" s="277"/>
      <c r="E97" s="5">
        <v>130</v>
      </c>
      <c r="F97" s="5">
        <v>252</v>
      </c>
      <c r="G97" s="5">
        <v>211</v>
      </c>
    </row>
    <row r="98" spans="2:7" ht="12.75">
      <c r="B98" s="187" t="s">
        <v>197</v>
      </c>
      <c r="C98" s="5" t="s">
        <v>239</v>
      </c>
      <c r="D98" s="5"/>
      <c r="E98" s="5"/>
      <c r="F98" s="5"/>
      <c r="G98" s="5"/>
    </row>
    <row r="99" spans="2:7" ht="12.75">
      <c r="B99" s="187" t="s">
        <v>198</v>
      </c>
      <c r="C99" s="254" t="s">
        <v>240</v>
      </c>
      <c r="D99" s="255"/>
      <c r="E99" s="5">
        <v>180</v>
      </c>
      <c r="F99" s="5">
        <v>80</v>
      </c>
      <c r="G99" s="5">
        <v>69</v>
      </c>
    </row>
    <row r="100" spans="2:7" ht="12.75">
      <c r="B100" s="187" t="s">
        <v>199</v>
      </c>
      <c r="C100" s="254" t="s">
        <v>241</v>
      </c>
      <c r="D100" s="255"/>
      <c r="E100" s="5">
        <v>50</v>
      </c>
      <c r="F100" s="5">
        <v>150</v>
      </c>
      <c r="G100" s="5">
        <v>148</v>
      </c>
    </row>
    <row r="101" spans="2:7" ht="12.75">
      <c r="B101" s="187" t="s">
        <v>200</v>
      </c>
      <c r="C101" s="254" t="s">
        <v>46</v>
      </c>
      <c r="D101" s="255"/>
      <c r="E101" s="8">
        <v>500</v>
      </c>
      <c r="F101" s="5">
        <v>500</v>
      </c>
      <c r="G101" s="5">
        <v>492</v>
      </c>
    </row>
    <row r="102" spans="2:7" ht="12.75">
      <c r="B102" s="187" t="s">
        <v>201</v>
      </c>
      <c r="C102" s="254" t="s">
        <v>242</v>
      </c>
      <c r="D102" s="255"/>
      <c r="E102" s="5">
        <v>684</v>
      </c>
      <c r="F102" s="5">
        <v>500</v>
      </c>
      <c r="G102" s="5">
        <v>488</v>
      </c>
    </row>
    <row r="103" spans="2:7" ht="12.75">
      <c r="B103" s="187" t="s">
        <v>202</v>
      </c>
      <c r="C103" s="254" t="s">
        <v>243</v>
      </c>
      <c r="D103" s="255"/>
      <c r="E103" s="5">
        <v>100</v>
      </c>
      <c r="F103" s="5">
        <v>50</v>
      </c>
      <c r="G103" s="5">
        <v>36</v>
      </c>
    </row>
    <row r="104" spans="2:7" ht="12.75">
      <c r="B104" s="187" t="s">
        <v>203</v>
      </c>
      <c r="C104" s="254" t="s">
        <v>244</v>
      </c>
      <c r="D104" s="255"/>
      <c r="E104" s="8">
        <v>7200</v>
      </c>
      <c r="F104" s="8">
        <v>9180</v>
      </c>
      <c r="G104" s="8">
        <v>9141</v>
      </c>
    </row>
    <row r="105" spans="2:7" ht="12.75">
      <c r="B105" s="187" t="s">
        <v>204</v>
      </c>
      <c r="C105" s="254" t="s">
        <v>245</v>
      </c>
      <c r="D105" s="255"/>
      <c r="E105" s="5">
        <v>0</v>
      </c>
      <c r="F105" s="5"/>
      <c r="G105" s="5"/>
    </row>
    <row r="106" spans="2:7" ht="12.75">
      <c r="B106" s="187" t="s">
        <v>205</v>
      </c>
      <c r="C106" s="254" t="s">
        <v>226</v>
      </c>
      <c r="D106" s="255"/>
      <c r="E106" s="5">
        <v>20</v>
      </c>
      <c r="F106" s="5">
        <v>60</v>
      </c>
      <c r="G106" s="5">
        <v>57</v>
      </c>
    </row>
    <row r="107" spans="2:7" ht="12.75">
      <c r="B107" s="187" t="s">
        <v>206</v>
      </c>
      <c r="C107" s="254" t="s">
        <v>246</v>
      </c>
      <c r="D107" s="255"/>
      <c r="E107" s="8">
        <v>3500</v>
      </c>
      <c r="F107" s="8">
        <v>2740</v>
      </c>
      <c r="G107" s="8">
        <v>2738</v>
      </c>
    </row>
    <row r="108" spans="2:7" ht="12.75">
      <c r="B108" s="187" t="s">
        <v>207</v>
      </c>
      <c r="C108" s="254" t="s">
        <v>247</v>
      </c>
      <c r="D108" s="255">
        <v>1198</v>
      </c>
      <c r="E108" s="8">
        <v>1220</v>
      </c>
      <c r="F108" s="8">
        <v>1300</v>
      </c>
      <c r="G108" s="8">
        <v>1284</v>
      </c>
    </row>
    <row r="109" spans="2:7" ht="12.75">
      <c r="B109" s="187" t="s">
        <v>208</v>
      </c>
      <c r="C109" s="254" t="s">
        <v>248</v>
      </c>
      <c r="D109" s="255">
        <v>173</v>
      </c>
      <c r="E109" s="5">
        <v>150</v>
      </c>
      <c r="F109" s="5">
        <v>170</v>
      </c>
      <c r="G109" s="5">
        <v>170</v>
      </c>
    </row>
    <row r="110" spans="2:7" ht="12.75">
      <c r="B110" s="187" t="s">
        <v>209</v>
      </c>
      <c r="C110" s="254" t="s">
        <v>249</v>
      </c>
      <c r="D110" s="255">
        <v>265</v>
      </c>
      <c r="E110" s="5">
        <v>120</v>
      </c>
      <c r="F110" s="5">
        <v>130</v>
      </c>
      <c r="G110" s="5">
        <v>129</v>
      </c>
    </row>
    <row r="111" spans="2:7" ht="12.75">
      <c r="B111" s="187" t="s">
        <v>210</v>
      </c>
      <c r="C111" s="254" t="s">
        <v>250</v>
      </c>
      <c r="D111" s="255">
        <v>310</v>
      </c>
      <c r="E111" s="8">
        <v>310</v>
      </c>
      <c r="F111" s="8">
        <v>380</v>
      </c>
      <c r="G111" s="5">
        <v>376</v>
      </c>
    </row>
    <row r="112" spans="2:7" ht="12.75">
      <c r="B112" s="187" t="s">
        <v>211</v>
      </c>
      <c r="C112" s="274" t="s">
        <v>251</v>
      </c>
      <c r="D112" s="275"/>
      <c r="E112" s="188">
        <v>200</v>
      </c>
      <c r="F112" s="188">
        <v>170</v>
      </c>
      <c r="G112" s="188">
        <v>165</v>
      </c>
    </row>
    <row r="113" spans="2:7" ht="12.75">
      <c r="B113" s="187" t="s">
        <v>212</v>
      </c>
      <c r="C113" s="254" t="s">
        <v>253</v>
      </c>
      <c r="D113" s="255"/>
      <c r="E113" s="8">
        <v>450</v>
      </c>
      <c r="F113" s="8">
        <v>490</v>
      </c>
      <c r="G113" s="5">
        <v>486</v>
      </c>
    </row>
    <row r="114" spans="2:7" ht="12.75">
      <c r="B114" s="187" t="s">
        <v>342</v>
      </c>
      <c r="C114" s="95" t="s">
        <v>254</v>
      </c>
      <c r="D114" s="11"/>
      <c r="E114" s="8">
        <v>20</v>
      </c>
      <c r="F114" s="8">
        <v>20</v>
      </c>
      <c r="G114" s="5">
        <v>11</v>
      </c>
    </row>
    <row r="115" spans="2:7" ht="12.75">
      <c r="B115" s="187" t="s">
        <v>343</v>
      </c>
      <c r="C115" s="274" t="s">
        <v>255</v>
      </c>
      <c r="D115" s="275"/>
      <c r="E115" s="8">
        <v>1986</v>
      </c>
      <c r="F115" s="8">
        <v>2530</v>
      </c>
      <c r="G115" s="8">
        <v>2528</v>
      </c>
    </row>
    <row r="116" spans="2:7" ht="12.75">
      <c r="B116" s="160" t="s">
        <v>344</v>
      </c>
      <c r="C116" s="39" t="s">
        <v>58</v>
      </c>
      <c r="D116" s="40"/>
      <c r="E116" s="219">
        <v>60</v>
      </c>
      <c r="F116" s="219">
        <v>65</v>
      </c>
      <c r="G116" s="95">
        <v>65</v>
      </c>
    </row>
    <row r="117" spans="2:7" ht="13.5" thickBot="1">
      <c r="B117" s="160" t="s">
        <v>345</v>
      </c>
      <c r="C117" s="241" t="s">
        <v>252</v>
      </c>
      <c r="D117" s="242"/>
      <c r="E117" s="229">
        <v>3320</v>
      </c>
      <c r="F117" s="229">
        <v>4020</v>
      </c>
      <c r="G117" s="229">
        <v>4019</v>
      </c>
    </row>
    <row r="118" spans="2:7" ht="15">
      <c r="B118" s="55"/>
      <c r="C118" s="235" t="s">
        <v>14</v>
      </c>
      <c r="D118" s="261"/>
      <c r="E118" s="50">
        <f>E89+E93+E94</f>
        <v>80281</v>
      </c>
      <c r="F118" s="50">
        <f>F89+F93+F94</f>
        <v>82333</v>
      </c>
      <c r="G118" s="50">
        <f>G89+G93+G94</f>
        <v>81626</v>
      </c>
    </row>
    <row r="119" spans="2:7" ht="12.75">
      <c r="B119" s="26" t="s">
        <v>170</v>
      </c>
      <c r="C119" s="246" t="s">
        <v>15</v>
      </c>
      <c r="D119" s="247"/>
      <c r="E119" s="49"/>
      <c r="F119" s="49"/>
      <c r="G119" s="15">
        <v>591</v>
      </c>
    </row>
    <row r="120" spans="2:7" ht="15.75">
      <c r="B120" s="51"/>
      <c r="C120" s="51"/>
      <c r="D120" s="51" t="s">
        <v>16</v>
      </c>
      <c r="E120" s="52">
        <f>SUM(E118:E119)</f>
        <v>80281</v>
      </c>
      <c r="F120" s="52">
        <f>SUM(F118:F119)</f>
        <v>82333</v>
      </c>
      <c r="G120" s="52">
        <f>SUM(G118:G119)</f>
        <v>82217</v>
      </c>
    </row>
  </sheetData>
  <sheetProtection/>
  <mergeCells count="67">
    <mergeCell ref="C107:D107"/>
    <mergeCell ref="C119:D119"/>
    <mergeCell ref="C117:D117"/>
    <mergeCell ref="C118:D118"/>
    <mergeCell ref="C108:D108"/>
    <mergeCell ref="C109:D109"/>
    <mergeCell ref="C110:D110"/>
    <mergeCell ref="C111:D111"/>
    <mergeCell ref="C97:D97"/>
    <mergeCell ref="C99:D99"/>
    <mergeCell ref="C113:D113"/>
    <mergeCell ref="C100:D100"/>
    <mergeCell ref="C101:D101"/>
    <mergeCell ref="C102:D102"/>
    <mergeCell ref="C103:D103"/>
    <mergeCell ref="C104:D104"/>
    <mergeCell ref="C105:D105"/>
    <mergeCell ref="C106:D106"/>
    <mergeCell ref="C85:D85"/>
    <mergeCell ref="C86:D86"/>
    <mergeCell ref="C88:D88"/>
    <mergeCell ref="C115:D115"/>
    <mergeCell ref="C112:D112"/>
    <mergeCell ref="C89:D89"/>
    <mergeCell ref="C93:D93"/>
    <mergeCell ref="C94:D94"/>
    <mergeCell ref="C95:D95"/>
    <mergeCell ref="C96:D96"/>
    <mergeCell ref="C83:D83"/>
    <mergeCell ref="C84:D84"/>
    <mergeCell ref="C82:D82"/>
    <mergeCell ref="C81:D81"/>
    <mergeCell ref="C76:D76"/>
    <mergeCell ref="C77:D77"/>
    <mergeCell ref="C78:D78"/>
    <mergeCell ref="C79:D79"/>
    <mergeCell ref="C59:D59"/>
    <mergeCell ref="C60:D60"/>
    <mergeCell ref="B71:G71"/>
    <mergeCell ref="B72:G72"/>
    <mergeCell ref="C52:D52"/>
    <mergeCell ref="C53:D53"/>
    <mergeCell ref="C54:D54"/>
    <mergeCell ref="C33:D33"/>
    <mergeCell ref="C51:D51"/>
    <mergeCell ref="C31:D31"/>
    <mergeCell ref="C32:D32"/>
    <mergeCell ref="C28:D28"/>
    <mergeCell ref="C29:D29"/>
    <mergeCell ref="C30:D30"/>
    <mergeCell ref="C24:D24"/>
    <mergeCell ref="C25:D25"/>
    <mergeCell ref="C26:D26"/>
    <mergeCell ref="C27:D27"/>
    <mergeCell ref="C21:D21"/>
    <mergeCell ref="C22:D22"/>
    <mergeCell ref="C23:D23"/>
    <mergeCell ref="C18:D18"/>
    <mergeCell ref="C20:D20"/>
    <mergeCell ref="C13:D13"/>
    <mergeCell ref="C14:D14"/>
    <mergeCell ref="C15:D15"/>
    <mergeCell ref="C16:D16"/>
    <mergeCell ref="D2:G2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view="pageBreakPreview" zoomScaleSheetLayoutView="100" zoomScalePageLayoutView="0" workbookViewId="0" topLeftCell="A1">
      <selection activeCell="C2" sqref="C2:G2"/>
    </sheetView>
  </sheetViews>
  <sheetFormatPr defaultColWidth="9.00390625" defaultRowHeight="12.75"/>
  <cols>
    <col min="4" max="4" width="22.875" style="0" customWidth="1"/>
  </cols>
  <sheetData>
    <row r="1" ht="12.75">
      <c r="E1" s="1"/>
    </row>
    <row r="2" spans="3:7" ht="12.75">
      <c r="C2" s="243" t="s">
        <v>368</v>
      </c>
      <c r="D2" s="243"/>
      <c r="E2" s="243"/>
      <c r="F2" s="243"/>
      <c r="G2" s="243"/>
    </row>
    <row r="3" ht="12.75">
      <c r="E3" s="1"/>
    </row>
    <row r="4" spans="1:7" ht="18">
      <c r="A4" s="256" t="s">
        <v>323</v>
      </c>
      <c r="B4" s="256"/>
      <c r="C4" s="256"/>
      <c r="D4" s="256"/>
      <c r="E4" s="256"/>
      <c r="F4" s="256"/>
      <c r="G4" s="256"/>
    </row>
    <row r="5" spans="1:7" ht="18">
      <c r="A5" s="256" t="s">
        <v>320</v>
      </c>
      <c r="B5" s="256"/>
      <c r="C5" s="256"/>
      <c r="D5" s="256"/>
      <c r="E5" s="256"/>
      <c r="F5" s="256"/>
      <c r="G5" s="256"/>
    </row>
    <row r="6" spans="1:7" ht="15.75">
      <c r="A6" s="257"/>
      <c r="B6" s="257"/>
      <c r="C6" s="257"/>
      <c r="D6" s="257"/>
      <c r="E6" s="257"/>
      <c r="F6" s="257"/>
      <c r="G6" s="257"/>
    </row>
    <row r="7" ht="12.75">
      <c r="E7" s="1"/>
    </row>
    <row r="8" ht="12.75">
      <c r="E8" s="1"/>
    </row>
    <row r="9" ht="12.75">
      <c r="E9" s="1"/>
    </row>
    <row r="10" ht="12.75">
      <c r="E10" s="1"/>
    </row>
    <row r="11" spans="5:6" ht="12.75">
      <c r="E11" s="1"/>
      <c r="F11" t="s">
        <v>0</v>
      </c>
    </row>
    <row r="12" ht="12.75">
      <c r="E12" s="1"/>
    </row>
    <row r="13" spans="2:7" ht="12.75">
      <c r="B13" s="3" t="s">
        <v>1</v>
      </c>
      <c r="C13" s="248" t="s">
        <v>2</v>
      </c>
      <c r="D13" s="249"/>
      <c r="E13" s="4" t="s">
        <v>3</v>
      </c>
      <c r="F13" s="3" t="s">
        <v>4</v>
      </c>
      <c r="G13" s="3" t="s">
        <v>5</v>
      </c>
    </row>
    <row r="14" spans="2:7" ht="12.75">
      <c r="B14" s="5"/>
      <c r="C14" s="250" t="s">
        <v>6</v>
      </c>
      <c r="D14" s="251"/>
      <c r="E14" s="4"/>
      <c r="F14" s="6"/>
      <c r="G14" s="5"/>
    </row>
    <row r="15" spans="2:7" ht="12.75">
      <c r="B15" s="5" t="s">
        <v>168</v>
      </c>
      <c r="C15" s="254" t="s">
        <v>7</v>
      </c>
      <c r="D15" s="255"/>
      <c r="E15" s="178">
        <v>1200</v>
      </c>
      <c r="F15" s="178">
        <v>1200</v>
      </c>
      <c r="G15" s="179">
        <v>677</v>
      </c>
    </row>
    <row r="16" spans="2:7" ht="12.75">
      <c r="B16" s="30" t="s">
        <v>169</v>
      </c>
      <c r="C16" s="254" t="s">
        <v>256</v>
      </c>
      <c r="D16" s="255"/>
      <c r="E16" s="5"/>
      <c r="F16" s="30"/>
      <c r="G16" s="9"/>
    </row>
    <row r="17" spans="2:7" ht="12.75">
      <c r="B17" s="30" t="s">
        <v>170</v>
      </c>
      <c r="C17" s="5" t="s">
        <v>257</v>
      </c>
      <c r="D17" s="5"/>
      <c r="E17" s="5"/>
      <c r="F17" s="30"/>
      <c r="G17" s="9">
        <v>0</v>
      </c>
    </row>
    <row r="18" spans="2:7" ht="12.75">
      <c r="B18" s="30" t="s">
        <v>171</v>
      </c>
      <c r="C18" s="254" t="s">
        <v>258</v>
      </c>
      <c r="D18" s="255"/>
      <c r="E18" s="8">
        <v>27994</v>
      </c>
      <c r="F18" s="177">
        <v>27994</v>
      </c>
      <c r="G18" s="9">
        <v>26667</v>
      </c>
    </row>
    <row r="19" spans="2:7" ht="12.75">
      <c r="B19" s="30" t="s">
        <v>172</v>
      </c>
      <c r="C19" s="5" t="s">
        <v>259</v>
      </c>
      <c r="D19" s="8"/>
      <c r="E19" s="8"/>
      <c r="F19" s="30"/>
      <c r="G19" s="9"/>
    </row>
    <row r="20" spans="2:7" ht="12.75">
      <c r="B20" s="5"/>
      <c r="C20" s="231"/>
      <c r="D20" s="232"/>
      <c r="E20" s="9"/>
      <c r="F20" s="9"/>
      <c r="G20" s="9"/>
    </row>
    <row r="21" spans="2:7" ht="12.75">
      <c r="B21" s="13" t="s">
        <v>173</v>
      </c>
      <c r="C21" s="238" t="s">
        <v>31</v>
      </c>
      <c r="D21" s="238"/>
      <c r="E21" s="42"/>
      <c r="F21" s="42"/>
      <c r="G21" s="9"/>
    </row>
    <row r="22" spans="2:7" ht="12.75">
      <c r="B22" s="13"/>
      <c r="C22" s="246" t="s">
        <v>8</v>
      </c>
      <c r="D22" s="247"/>
      <c r="E22" s="49">
        <f>E15+E16+E17+E18+E19+E21</f>
        <v>29194</v>
      </c>
      <c r="F22" s="49">
        <f>F15+F16+F17+F18+F19+F21</f>
        <v>29194</v>
      </c>
      <c r="G22" s="49">
        <f>G15+G16+G17+G18+G19+G21</f>
        <v>27344</v>
      </c>
    </row>
    <row r="23" spans="2:7" ht="12.75">
      <c r="B23" s="13" t="s">
        <v>176</v>
      </c>
      <c r="C23" s="241" t="s">
        <v>32</v>
      </c>
      <c r="D23" s="242"/>
      <c r="E23" s="42"/>
      <c r="F23" s="42"/>
      <c r="G23" s="9"/>
    </row>
    <row r="24" spans="2:7" ht="12.75">
      <c r="B24" s="13"/>
      <c r="C24" s="258" t="s">
        <v>10</v>
      </c>
      <c r="D24" s="259"/>
      <c r="E24" s="17">
        <f>SUM(E22:E23)</f>
        <v>29194</v>
      </c>
      <c r="F24" s="17">
        <f>SUM(F22:F23)</f>
        <v>29194</v>
      </c>
      <c r="G24" s="17">
        <f>SUM(G22:G23)</f>
        <v>27344</v>
      </c>
    </row>
    <row r="25" spans="2:7" ht="12.75">
      <c r="B25" s="13"/>
      <c r="C25" s="260"/>
      <c r="D25" s="236"/>
      <c r="E25" s="18"/>
      <c r="F25" s="19"/>
      <c r="G25" s="20"/>
    </row>
    <row r="26" spans="2:7" ht="12.75">
      <c r="B26" s="5"/>
      <c r="C26" s="244" t="s">
        <v>11</v>
      </c>
      <c r="D26" s="245"/>
      <c r="E26" s="21"/>
      <c r="F26" s="22"/>
      <c r="G26" s="10"/>
    </row>
    <row r="27" spans="2:7" ht="12.75">
      <c r="B27" s="161" t="s">
        <v>168</v>
      </c>
      <c r="C27" s="240" t="s">
        <v>12</v>
      </c>
      <c r="D27" s="230"/>
      <c r="E27" s="182">
        <f>SUM(E28:E30)</f>
        <v>29194</v>
      </c>
      <c r="F27" s="182">
        <f>SUM(F28:F30)</f>
        <v>29194</v>
      </c>
      <c r="G27" s="182">
        <f>SUM(G28:G30)</f>
        <v>27344</v>
      </c>
    </row>
    <row r="28" spans="2:7" ht="12.75">
      <c r="B28" s="160" t="s">
        <v>177</v>
      </c>
      <c r="C28" s="241" t="s">
        <v>34</v>
      </c>
      <c r="D28" s="242"/>
      <c r="E28" s="180">
        <v>15313</v>
      </c>
      <c r="F28" s="180">
        <v>15313</v>
      </c>
      <c r="G28" s="181">
        <v>15749</v>
      </c>
    </row>
    <row r="29" spans="2:7" ht="12.75">
      <c r="B29" s="160" t="s">
        <v>178</v>
      </c>
      <c r="C29" s="241" t="s">
        <v>35</v>
      </c>
      <c r="D29" s="242"/>
      <c r="E29" s="183">
        <v>4083</v>
      </c>
      <c r="F29" s="183">
        <v>4083</v>
      </c>
      <c r="G29" s="184">
        <v>4269</v>
      </c>
    </row>
    <row r="30" spans="2:7" ht="12.75">
      <c r="B30" s="160" t="s">
        <v>179</v>
      </c>
      <c r="C30" s="241" t="s">
        <v>36</v>
      </c>
      <c r="D30" s="242"/>
      <c r="E30" s="42">
        <v>9798</v>
      </c>
      <c r="F30" s="42">
        <v>9798</v>
      </c>
      <c r="G30" s="9">
        <v>7326</v>
      </c>
    </row>
    <row r="31" spans="2:7" ht="12.75">
      <c r="B31" s="161" t="s">
        <v>169</v>
      </c>
      <c r="C31" s="240" t="s">
        <v>13</v>
      </c>
      <c r="D31" s="230"/>
      <c r="E31" s="162"/>
      <c r="F31" s="162"/>
      <c r="G31" s="162"/>
    </row>
    <row r="32" spans="2:7" ht="12.75">
      <c r="B32" s="5"/>
      <c r="C32" s="246" t="s">
        <v>14</v>
      </c>
      <c r="D32" s="247"/>
      <c r="E32" s="49">
        <f>E27+E31</f>
        <v>29194</v>
      </c>
      <c r="F32" s="49">
        <f>F27+F31</f>
        <v>29194</v>
      </c>
      <c r="G32" s="49">
        <f>G27+G31</f>
        <v>27344</v>
      </c>
    </row>
    <row r="33" spans="2:7" ht="12.75">
      <c r="B33" s="161" t="s">
        <v>170</v>
      </c>
      <c r="C33" s="240" t="s">
        <v>15</v>
      </c>
      <c r="D33" s="230"/>
      <c r="E33" s="162"/>
      <c r="F33" s="162"/>
      <c r="G33" s="163"/>
    </row>
    <row r="34" spans="2:7" ht="12.75">
      <c r="B34" s="16"/>
      <c r="C34" s="16"/>
      <c r="D34" s="16" t="s">
        <v>16</v>
      </c>
      <c r="E34" s="17">
        <f>SUM(E32:E33)</f>
        <v>29194</v>
      </c>
      <c r="F34" s="17">
        <f>SUM(F32:F33)</f>
        <v>29194</v>
      </c>
      <c r="G34" s="17">
        <f>SUM(G32:G33)</f>
        <v>27344</v>
      </c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spans="4:6" ht="15">
      <c r="D39" s="167"/>
      <c r="E39" s="23"/>
      <c r="F39" s="1"/>
    </row>
    <row r="40" ht="12.75">
      <c r="F40" s="1"/>
    </row>
    <row r="41" spans="4:6" ht="18">
      <c r="D41" s="166" t="s">
        <v>323</v>
      </c>
      <c r="F41" s="1"/>
    </row>
    <row r="42" spans="4:6" ht="18">
      <c r="D42" s="166" t="s">
        <v>321</v>
      </c>
      <c r="F42" s="1"/>
    </row>
    <row r="43" ht="12.75">
      <c r="F43" t="s">
        <v>0</v>
      </c>
    </row>
    <row r="44" ht="12.75">
      <c r="F44" s="1"/>
    </row>
    <row r="45" ht="12.75">
      <c r="F45" s="1"/>
    </row>
    <row r="46" spans="2:7" ht="12.75">
      <c r="B46" s="5" t="s">
        <v>17</v>
      </c>
      <c r="C46" s="5" t="s">
        <v>2</v>
      </c>
      <c r="D46" s="5"/>
      <c r="E46" s="5"/>
      <c r="F46" s="7"/>
      <c r="G46" s="5"/>
    </row>
    <row r="47" spans="2:7" ht="15.75">
      <c r="B47" s="5"/>
      <c r="C47" s="25" t="s">
        <v>6</v>
      </c>
      <c r="D47" s="26"/>
      <c r="E47" s="44" t="s">
        <v>18</v>
      </c>
      <c r="F47" s="45" t="s">
        <v>4</v>
      </c>
      <c r="G47" s="46" t="s">
        <v>19</v>
      </c>
    </row>
    <row r="48" spans="2:7" ht="12.75">
      <c r="B48" s="5"/>
      <c r="C48" s="254"/>
      <c r="D48" s="255"/>
      <c r="E48" s="7"/>
      <c r="F48" s="8"/>
      <c r="G48" s="9"/>
    </row>
    <row r="49" spans="2:7" ht="12.75">
      <c r="B49" s="160"/>
      <c r="C49" s="254"/>
      <c r="D49" s="255"/>
      <c r="E49" s="7"/>
      <c r="F49" s="8"/>
      <c r="G49" s="9"/>
    </row>
    <row r="50" spans="2:7" ht="12.75">
      <c r="B50" s="160"/>
      <c r="C50" s="268"/>
      <c r="D50" s="268"/>
      <c r="E50" s="41"/>
      <c r="F50" s="9"/>
      <c r="G50" s="9"/>
    </row>
    <row r="51" spans="2:7" ht="12.75">
      <c r="B51" s="5"/>
      <c r="C51" s="231"/>
      <c r="D51" s="232"/>
      <c r="E51" s="7"/>
      <c r="F51" s="8"/>
      <c r="G51" s="8"/>
    </row>
    <row r="52" spans="2:7" ht="12.75">
      <c r="B52" s="27"/>
      <c r="C52" s="28" t="s">
        <v>20</v>
      </c>
      <c r="D52" s="28"/>
      <c r="E52" s="43">
        <f>SUM(E48:E50)</f>
        <v>0</v>
      </c>
      <c r="F52" s="43">
        <f>SUM(F48:F50)</f>
        <v>0</v>
      </c>
      <c r="G52" s="43">
        <f>SUM(G48:G50)</f>
        <v>0</v>
      </c>
    </row>
    <row r="53" spans="2:7" ht="12.75">
      <c r="B53" s="30"/>
      <c r="C53" s="31"/>
      <c r="D53" s="31"/>
      <c r="E53" s="32"/>
      <c r="F53" s="33"/>
      <c r="G53" s="34"/>
    </row>
    <row r="54" spans="2:7" ht="12.75">
      <c r="B54" s="30"/>
      <c r="C54" s="31"/>
      <c r="D54" s="31"/>
      <c r="E54" s="32"/>
      <c r="F54" s="33"/>
      <c r="G54" s="34"/>
    </row>
    <row r="55" spans="2:7" ht="15.75">
      <c r="B55" s="5"/>
      <c r="C55" s="25" t="s">
        <v>11</v>
      </c>
      <c r="D55" s="26"/>
      <c r="E55" s="7"/>
      <c r="F55" s="8"/>
      <c r="G55" s="8"/>
    </row>
    <row r="56" spans="2:7" ht="12.75">
      <c r="B56" s="160"/>
      <c r="C56" s="241"/>
      <c r="D56" s="242"/>
      <c r="E56" s="42"/>
      <c r="F56" s="42"/>
      <c r="G56" s="9"/>
    </row>
    <row r="57" spans="2:7" ht="12.75">
      <c r="B57" s="160"/>
      <c r="C57" s="241"/>
      <c r="D57" s="242"/>
      <c r="E57" s="42"/>
      <c r="F57" s="42"/>
      <c r="G57" s="9"/>
    </row>
    <row r="58" spans="2:7" ht="12.75">
      <c r="B58" s="27"/>
      <c r="C58" s="28" t="s">
        <v>21</v>
      </c>
      <c r="D58" s="28"/>
      <c r="E58" s="43">
        <f>SUM(E56:E57)</f>
        <v>0</v>
      </c>
      <c r="F58" s="43">
        <f>SUM(F56:F57)</f>
        <v>0</v>
      </c>
      <c r="G58" s="43">
        <f>SUM(G56:G57)</f>
        <v>0</v>
      </c>
    </row>
    <row r="59" spans="2:7" ht="12.75">
      <c r="B59" s="5"/>
      <c r="C59" s="231"/>
      <c r="D59" s="232"/>
      <c r="E59" s="7"/>
      <c r="F59" s="5"/>
      <c r="G59" s="5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8" spans="2:7" ht="18">
      <c r="B68" s="256" t="s">
        <v>323</v>
      </c>
      <c r="C68" s="256"/>
      <c r="D68" s="256"/>
      <c r="E68" s="256"/>
      <c r="F68" s="256"/>
      <c r="G68" s="256"/>
    </row>
    <row r="69" spans="2:7" ht="18">
      <c r="B69" s="256" t="s">
        <v>322</v>
      </c>
      <c r="C69" s="256"/>
      <c r="D69" s="256"/>
      <c r="E69" s="256"/>
      <c r="F69" s="256"/>
      <c r="G69" s="256"/>
    </row>
    <row r="70" spans="3:7" ht="15">
      <c r="C70" s="12"/>
      <c r="D70" s="168"/>
      <c r="E70" s="12"/>
      <c r="F70" s="35"/>
      <c r="G70" s="12"/>
    </row>
    <row r="71" spans="3:7" ht="15">
      <c r="C71" s="12"/>
      <c r="D71" s="12"/>
      <c r="E71" s="12"/>
      <c r="F71" s="35"/>
      <c r="G71" s="12"/>
    </row>
    <row r="72" spans="3:7" ht="15">
      <c r="C72" s="12"/>
      <c r="D72" s="12"/>
      <c r="E72" s="36"/>
      <c r="F72" s="12" t="s">
        <v>0</v>
      </c>
      <c r="G72" s="12"/>
    </row>
    <row r="73" spans="2:7" ht="12.75">
      <c r="B73" s="3" t="s">
        <v>1</v>
      </c>
      <c r="C73" s="248" t="s">
        <v>2</v>
      </c>
      <c r="D73" s="249"/>
      <c r="E73" s="4" t="s">
        <v>3</v>
      </c>
      <c r="F73" s="3" t="s">
        <v>4</v>
      </c>
      <c r="G73" s="3" t="s">
        <v>5</v>
      </c>
    </row>
    <row r="74" spans="2:7" ht="12.75">
      <c r="B74" s="5"/>
      <c r="C74" s="250" t="s">
        <v>6</v>
      </c>
      <c r="D74" s="251"/>
      <c r="E74" s="4"/>
      <c r="F74" s="6"/>
      <c r="G74" s="5"/>
    </row>
    <row r="75" spans="2:7" ht="12.75">
      <c r="B75" s="26" t="s">
        <v>168</v>
      </c>
      <c r="C75" s="252" t="s">
        <v>7</v>
      </c>
      <c r="D75" s="253"/>
      <c r="E75" s="15">
        <v>1200</v>
      </c>
      <c r="F75" s="15">
        <v>1200</v>
      </c>
      <c r="G75" s="15">
        <v>677</v>
      </c>
    </row>
    <row r="76" spans="2:7" ht="12.75">
      <c r="B76" s="26" t="s">
        <v>169</v>
      </c>
      <c r="C76" s="252" t="s">
        <v>260</v>
      </c>
      <c r="D76" s="253"/>
      <c r="E76" s="15"/>
      <c r="F76" s="15"/>
      <c r="G76" s="15"/>
    </row>
    <row r="77" spans="2:7" ht="12.75">
      <c r="B77" s="26" t="s">
        <v>171</v>
      </c>
      <c r="C77" s="252" t="s">
        <v>258</v>
      </c>
      <c r="D77" s="253"/>
      <c r="E77" s="15">
        <v>27994</v>
      </c>
      <c r="F77" s="15">
        <v>27994</v>
      </c>
      <c r="G77" s="15">
        <v>26667</v>
      </c>
    </row>
    <row r="78" spans="2:7" ht="12.75">
      <c r="B78" s="26" t="s">
        <v>172</v>
      </c>
      <c r="C78" s="267" t="s">
        <v>261</v>
      </c>
      <c r="D78" s="267"/>
      <c r="E78" s="57"/>
      <c r="F78" s="57"/>
      <c r="G78" s="57"/>
    </row>
    <row r="79" spans="2:7" ht="12.75">
      <c r="B79" s="14" t="s">
        <v>173</v>
      </c>
      <c r="C79" s="262" t="s">
        <v>31</v>
      </c>
      <c r="D79" s="262"/>
      <c r="E79" s="49"/>
      <c r="F79" s="49"/>
      <c r="G79" s="15"/>
    </row>
    <row r="80" spans="2:7" ht="15">
      <c r="B80" s="56"/>
      <c r="C80" s="235" t="s">
        <v>8</v>
      </c>
      <c r="D80" s="261"/>
      <c r="E80" s="50">
        <f>E75+E76+E77+E78+E79</f>
        <v>29194</v>
      </c>
      <c r="F80" s="50">
        <f>F75+F76+F77+F78+F79</f>
        <v>29194</v>
      </c>
      <c r="G80" s="50">
        <f>G75+G76+G77+G78+G79</f>
        <v>27344</v>
      </c>
    </row>
    <row r="81" spans="2:7" ht="12.75">
      <c r="B81" s="14" t="s">
        <v>176</v>
      </c>
      <c r="C81" s="246" t="s">
        <v>32</v>
      </c>
      <c r="D81" s="247"/>
      <c r="E81" s="49"/>
      <c r="F81" s="49"/>
      <c r="G81" s="15"/>
    </row>
    <row r="82" spans="2:7" ht="15.75">
      <c r="B82" s="53"/>
      <c r="C82" s="265" t="s">
        <v>10</v>
      </c>
      <c r="D82" s="266"/>
      <c r="E82" s="54">
        <f>SUM(E80:E81)</f>
        <v>29194</v>
      </c>
      <c r="F82" s="54">
        <f>SUM(F80:F81)</f>
        <v>29194</v>
      </c>
      <c r="G82" s="54">
        <f>SUM(G80:G81)</f>
        <v>27344</v>
      </c>
    </row>
    <row r="84" spans="2:7" ht="12.75">
      <c r="B84" s="5"/>
      <c r="C84" s="244" t="s">
        <v>11</v>
      </c>
      <c r="D84" s="245"/>
      <c r="E84" s="21"/>
      <c r="F84" s="22"/>
      <c r="G84" s="10"/>
    </row>
    <row r="85" spans="2:7" ht="12.75">
      <c r="B85" s="164" t="s">
        <v>177</v>
      </c>
      <c r="C85" s="246" t="s">
        <v>34</v>
      </c>
      <c r="D85" s="247"/>
      <c r="E85" s="49">
        <f>SUM(E86:E88)</f>
        <v>15313</v>
      </c>
      <c r="F85" s="49">
        <f>SUM(F86:F88)</f>
        <v>15313</v>
      </c>
      <c r="G85" s="49">
        <f>SUM(G86:G88)</f>
        <v>15749</v>
      </c>
    </row>
    <row r="86" spans="2:7" ht="12.75">
      <c r="B86" s="160" t="s">
        <v>190</v>
      </c>
      <c r="C86" s="39" t="s">
        <v>262</v>
      </c>
      <c r="D86" s="40"/>
      <c r="E86" s="42">
        <v>14364</v>
      </c>
      <c r="F86" s="42">
        <v>14364</v>
      </c>
      <c r="G86" s="42">
        <v>14497</v>
      </c>
    </row>
    <row r="87" spans="2:7" ht="12.75">
      <c r="B87" s="160" t="s">
        <v>191</v>
      </c>
      <c r="C87" s="39" t="s">
        <v>43</v>
      </c>
      <c r="D87" s="40"/>
      <c r="E87" s="42">
        <v>879</v>
      </c>
      <c r="F87" s="42">
        <v>879</v>
      </c>
      <c r="G87" s="42">
        <v>1201</v>
      </c>
    </row>
    <row r="88" spans="2:7" ht="12.75">
      <c r="B88" s="160" t="s">
        <v>192</v>
      </c>
      <c r="C88" s="39" t="s">
        <v>33</v>
      </c>
      <c r="D88" s="40"/>
      <c r="E88" s="180">
        <v>70</v>
      </c>
      <c r="F88" s="180">
        <v>70</v>
      </c>
      <c r="G88" s="188">
        <v>51</v>
      </c>
    </row>
    <row r="89" spans="2:7" ht="12.75">
      <c r="B89" s="164" t="s">
        <v>193</v>
      </c>
      <c r="C89" s="246" t="s">
        <v>35</v>
      </c>
      <c r="D89" s="247"/>
      <c r="E89" s="49">
        <v>4083</v>
      </c>
      <c r="F89" s="49">
        <v>4083</v>
      </c>
      <c r="G89" s="15">
        <v>4269</v>
      </c>
    </row>
    <row r="90" spans="2:7" ht="12.75">
      <c r="B90" s="164" t="s">
        <v>179</v>
      </c>
      <c r="C90" s="246" t="s">
        <v>36</v>
      </c>
      <c r="D90" s="247"/>
      <c r="E90" s="49">
        <f>SUM(E91:E107)</f>
        <v>9798</v>
      </c>
      <c r="F90" s="49">
        <f>SUM(F91:F107)</f>
        <v>9798</v>
      </c>
      <c r="G90" s="49">
        <f>SUM(G91:G107)</f>
        <v>7326</v>
      </c>
    </row>
    <row r="91" spans="2:7" ht="12.75">
      <c r="B91" s="186" t="s">
        <v>194</v>
      </c>
      <c r="C91" s="254" t="s">
        <v>329</v>
      </c>
      <c r="D91" s="255"/>
      <c r="E91" s="5">
        <v>2074</v>
      </c>
      <c r="F91" s="5">
        <v>2074</v>
      </c>
      <c r="G91" s="5">
        <v>1774</v>
      </c>
    </row>
    <row r="92" spans="2:7" ht="12.75">
      <c r="B92" s="187" t="s">
        <v>195</v>
      </c>
      <c r="C92" s="254" t="s">
        <v>44</v>
      </c>
      <c r="D92" s="255"/>
      <c r="E92" s="5">
        <v>50</v>
      </c>
      <c r="F92" s="5">
        <v>50</v>
      </c>
      <c r="G92" s="5">
        <v>30</v>
      </c>
    </row>
    <row r="93" spans="2:7" ht="12.75">
      <c r="B93" s="187" t="s">
        <v>196</v>
      </c>
      <c r="C93" s="278" t="s">
        <v>263</v>
      </c>
      <c r="D93" s="277"/>
      <c r="E93" s="5">
        <v>80</v>
      </c>
      <c r="F93" s="5">
        <v>80</v>
      </c>
      <c r="G93" s="5">
        <v>58</v>
      </c>
    </row>
    <row r="94" spans="2:7" ht="12.75">
      <c r="B94" s="187" t="s">
        <v>197</v>
      </c>
      <c r="C94" s="5" t="s">
        <v>264</v>
      </c>
      <c r="D94" s="5"/>
      <c r="E94" s="5">
        <v>20</v>
      </c>
      <c r="F94" s="5">
        <v>20</v>
      </c>
      <c r="G94" s="5"/>
    </row>
    <row r="95" spans="2:7" ht="12.75">
      <c r="B95" s="187" t="s">
        <v>198</v>
      </c>
      <c r="C95" s="30" t="s">
        <v>265</v>
      </c>
      <c r="D95" s="37"/>
      <c r="E95" s="5"/>
      <c r="F95" s="5"/>
      <c r="G95" s="5">
        <v>7</v>
      </c>
    </row>
    <row r="96" spans="2:7" ht="12.75">
      <c r="B96" s="187" t="s">
        <v>199</v>
      </c>
      <c r="C96" s="254" t="s">
        <v>240</v>
      </c>
      <c r="D96" s="255"/>
      <c r="E96" s="5">
        <v>180</v>
      </c>
      <c r="F96" s="5">
        <v>180</v>
      </c>
      <c r="G96" s="5">
        <v>49</v>
      </c>
    </row>
    <row r="97" spans="2:7" ht="12.75">
      <c r="B97" s="187" t="s">
        <v>200</v>
      </c>
      <c r="C97" s="254" t="s">
        <v>330</v>
      </c>
      <c r="D97" s="255"/>
      <c r="E97" s="5">
        <v>135</v>
      </c>
      <c r="F97" s="5">
        <v>135</v>
      </c>
      <c r="G97" s="5">
        <v>72</v>
      </c>
    </row>
    <row r="98" spans="2:7" ht="12.75">
      <c r="B98" s="187" t="s">
        <v>201</v>
      </c>
      <c r="C98" s="254" t="s">
        <v>46</v>
      </c>
      <c r="D98" s="255"/>
      <c r="E98" s="8">
        <v>150</v>
      </c>
      <c r="F98" s="5">
        <v>150</v>
      </c>
      <c r="G98" s="5">
        <v>101</v>
      </c>
    </row>
    <row r="99" spans="2:7" ht="12.75">
      <c r="B99" s="187" t="s">
        <v>202</v>
      </c>
      <c r="C99" s="254" t="s">
        <v>267</v>
      </c>
      <c r="D99" s="255"/>
      <c r="E99" s="5">
        <v>180</v>
      </c>
      <c r="F99" s="5">
        <v>180</v>
      </c>
      <c r="G99" s="5">
        <v>238</v>
      </c>
    </row>
    <row r="100" spans="2:7" ht="12.75">
      <c r="B100" s="187" t="s">
        <v>203</v>
      </c>
      <c r="C100" s="254" t="s">
        <v>244</v>
      </c>
      <c r="D100" s="255"/>
      <c r="E100" s="8">
        <v>1600</v>
      </c>
      <c r="F100" s="8">
        <v>1600</v>
      </c>
      <c r="G100" s="8">
        <v>1456</v>
      </c>
    </row>
    <row r="101" spans="2:7" ht="12.75">
      <c r="B101" s="187" t="s">
        <v>204</v>
      </c>
      <c r="C101" s="189" t="s">
        <v>246</v>
      </c>
      <c r="D101" s="190"/>
      <c r="E101" s="8">
        <v>1400</v>
      </c>
      <c r="F101" s="8">
        <v>1400</v>
      </c>
      <c r="G101" s="8">
        <v>1299</v>
      </c>
    </row>
    <row r="102" spans="2:7" ht="12.75">
      <c r="B102" s="187" t="s">
        <v>205</v>
      </c>
      <c r="C102" s="254" t="s">
        <v>247</v>
      </c>
      <c r="D102" s="255">
        <v>1198</v>
      </c>
      <c r="E102" s="8">
        <v>300</v>
      </c>
      <c r="F102" s="8">
        <v>300</v>
      </c>
      <c r="G102" s="8">
        <v>308</v>
      </c>
    </row>
    <row r="103" spans="2:7" ht="12.75">
      <c r="B103" s="187" t="s">
        <v>206</v>
      </c>
      <c r="C103" s="254" t="s">
        <v>248</v>
      </c>
      <c r="D103" s="255">
        <v>173</v>
      </c>
      <c r="E103" s="5">
        <v>80</v>
      </c>
      <c r="F103" s="5">
        <v>80</v>
      </c>
      <c r="G103" s="5">
        <v>64</v>
      </c>
    </row>
    <row r="104" spans="2:7" ht="12.75">
      <c r="B104" s="187" t="s">
        <v>207</v>
      </c>
      <c r="C104" s="254" t="s">
        <v>249</v>
      </c>
      <c r="D104" s="255">
        <v>265</v>
      </c>
      <c r="E104" s="5">
        <v>80</v>
      </c>
      <c r="F104" s="5">
        <v>80</v>
      </c>
      <c r="G104" s="5">
        <v>15</v>
      </c>
    </row>
    <row r="105" spans="2:7" ht="12.75">
      <c r="B105" s="187" t="s">
        <v>208</v>
      </c>
      <c r="C105" s="254" t="s">
        <v>250</v>
      </c>
      <c r="D105" s="255">
        <v>310</v>
      </c>
      <c r="E105" s="8">
        <v>1570</v>
      </c>
      <c r="F105" s="8">
        <v>1570</v>
      </c>
      <c r="G105" s="5">
        <v>437</v>
      </c>
    </row>
    <row r="106" spans="2:7" ht="12.75">
      <c r="B106" s="187" t="s">
        <v>209</v>
      </c>
      <c r="C106" s="241" t="s">
        <v>252</v>
      </c>
      <c r="D106" s="242"/>
      <c r="E106" s="188">
        <v>1834</v>
      </c>
      <c r="F106" s="188">
        <v>1834</v>
      </c>
      <c r="G106" s="188">
        <v>1397</v>
      </c>
    </row>
    <row r="107" spans="2:7" ht="12.75">
      <c r="B107" s="187" t="s">
        <v>210</v>
      </c>
      <c r="C107" s="254" t="s">
        <v>253</v>
      </c>
      <c r="D107" s="255"/>
      <c r="E107" s="8">
        <v>65</v>
      </c>
      <c r="F107" s="8">
        <v>65</v>
      </c>
      <c r="G107" s="5">
        <v>21</v>
      </c>
    </row>
    <row r="108" spans="2:7" ht="15">
      <c r="B108" s="55"/>
      <c r="C108" s="235" t="s">
        <v>14</v>
      </c>
      <c r="D108" s="261"/>
      <c r="E108" s="50">
        <f>E85+E89+E90</f>
        <v>29194</v>
      </c>
      <c r="F108" s="50">
        <f>F85+F89+F90</f>
        <v>29194</v>
      </c>
      <c r="G108" s="50">
        <f>G85+G89+G90</f>
        <v>27344</v>
      </c>
    </row>
    <row r="109" spans="2:7" ht="12.75">
      <c r="B109" s="26" t="s">
        <v>169</v>
      </c>
      <c r="C109" s="246" t="s">
        <v>15</v>
      </c>
      <c r="D109" s="247"/>
      <c r="E109" s="49"/>
      <c r="F109" s="49"/>
      <c r="G109" s="15"/>
    </row>
    <row r="110" spans="2:7" ht="15.75">
      <c r="B110" s="51"/>
      <c r="C110" s="51"/>
      <c r="D110" s="51" t="s">
        <v>16</v>
      </c>
      <c r="E110" s="52">
        <f>SUM(E108:E109)</f>
        <v>29194</v>
      </c>
      <c r="F110" s="52">
        <f>SUM(F108:F109)</f>
        <v>29194</v>
      </c>
      <c r="G110" s="52">
        <f>SUM(G108:G109)</f>
        <v>27344</v>
      </c>
    </row>
  </sheetData>
  <sheetProtection/>
  <mergeCells count="62">
    <mergeCell ref="C109:D109"/>
    <mergeCell ref="C2:G2"/>
    <mergeCell ref="C59:D59"/>
    <mergeCell ref="C105:D105"/>
    <mergeCell ref="C107:D107"/>
    <mergeCell ref="C106:D106"/>
    <mergeCell ref="C108:D108"/>
    <mergeCell ref="C102:D102"/>
    <mergeCell ref="C103:D103"/>
    <mergeCell ref="C104:D104"/>
    <mergeCell ref="C100:D100"/>
    <mergeCell ref="C85:D85"/>
    <mergeCell ref="C89:D89"/>
    <mergeCell ref="C90:D90"/>
    <mergeCell ref="C91:D91"/>
    <mergeCell ref="C92:D92"/>
    <mergeCell ref="C96:D96"/>
    <mergeCell ref="C97:D97"/>
    <mergeCell ref="C98:D98"/>
    <mergeCell ref="C99:D99"/>
    <mergeCell ref="C75:D75"/>
    <mergeCell ref="C76:D76"/>
    <mergeCell ref="C77:D77"/>
    <mergeCell ref="C93:D93"/>
    <mergeCell ref="C78:D78"/>
    <mergeCell ref="C79:D79"/>
    <mergeCell ref="C80:D80"/>
    <mergeCell ref="C81:D81"/>
    <mergeCell ref="C82:D82"/>
    <mergeCell ref="C84:D84"/>
    <mergeCell ref="B68:G68"/>
    <mergeCell ref="B69:G69"/>
    <mergeCell ref="C73:D73"/>
    <mergeCell ref="C74:D74"/>
    <mergeCell ref="C50:D50"/>
    <mergeCell ref="C51:D51"/>
    <mergeCell ref="C56:D56"/>
    <mergeCell ref="C57:D57"/>
    <mergeCell ref="C32:D32"/>
    <mergeCell ref="C33:D33"/>
    <mergeCell ref="C48:D48"/>
    <mergeCell ref="C49:D49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4:D14"/>
    <mergeCell ref="C15:D15"/>
    <mergeCell ref="C16:D16"/>
    <mergeCell ref="C18:D18"/>
    <mergeCell ref="A4:G4"/>
    <mergeCell ref="A5:G5"/>
    <mergeCell ref="A6:G6"/>
    <mergeCell ref="C13:D13"/>
  </mergeCells>
  <printOptions/>
  <pageMargins left="0.7086614173228347" right="0.7086614173228347" top="0.7480314960629921" bottom="0.7480314960629921" header="0.31496062992125984" footer="0.31496062992125984"/>
  <pageSetup orientation="portrait" paperSize="9" scale="93" r:id="rId1"/>
  <rowBreaks count="1" manualBreakCount="1"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40"/>
  <sheetViews>
    <sheetView view="pageBreakPreview" zoomScaleSheetLayoutView="100" zoomScalePageLayoutView="0" workbookViewId="0" topLeftCell="A1">
      <selection activeCell="G1" sqref="G1:L1"/>
    </sheetView>
  </sheetViews>
  <sheetFormatPr defaultColWidth="9.00390625" defaultRowHeight="12.75"/>
  <cols>
    <col min="11" max="11" width="10.125" style="0" customWidth="1"/>
  </cols>
  <sheetData>
    <row r="1" spans="7:12" ht="12.75">
      <c r="G1" s="279" t="s">
        <v>369</v>
      </c>
      <c r="H1" s="279"/>
      <c r="I1" s="279"/>
      <c r="J1" s="279"/>
      <c r="K1" s="279"/>
      <c r="L1" s="279"/>
    </row>
    <row r="2" spans="7:12" ht="12.75">
      <c r="G2" s="165"/>
      <c r="H2" s="165"/>
      <c r="I2" s="165"/>
      <c r="J2" s="165"/>
      <c r="K2" s="165"/>
      <c r="L2" s="165"/>
    </row>
    <row r="3" spans="1:11" ht="18">
      <c r="A3" s="256" t="s">
        <v>66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8">
      <c r="A4" s="289" t="s">
        <v>328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ht="13.5" thickBot="1"/>
    <row r="6" spans="1:13" ht="39.75" thickBot="1" thickTop="1">
      <c r="A6" s="59" t="s">
        <v>71</v>
      </c>
      <c r="B6" s="283" t="s">
        <v>2</v>
      </c>
      <c r="C6" s="284"/>
      <c r="D6" s="284"/>
      <c r="E6" s="284"/>
      <c r="F6" s="284"/>
      <c r="G6" s="284"/>
      <c r="H6" s="284"/>
      <c r="I6" s="284"/>
      <c r="J6" s="285"/>
      <c r="K6" s="60" t="s">
        <v>68</v>
      </c>
      <c r="L6" s="60" t="s">
        <v>69</v>
      </c>
      <c r="M6" s="12"/>
    </row>
    <row r="7" spans="1:12" ht="12.75">
      <c r="A7" s="88" t="s">
        <v>73</v>
      </c>
      <c r="B7" s="280" t="s">
        <v>67</v>
      </c>
      <c r="C7" s="281"/>
      <c r="D7" s="281"/>
      <c r="E7" s="281"/>
      <c r="F7" s="281"/>
      <c r="G7" s="282"/>
      <c r="H7" s="30"/>
      <c r="I7" s="31"/>
      <c r="J7" s="37"/>
      <c r="K7" s="5"/>
      <c r="L7" s="5"/>
    </row>
    <row r="8" spans="1:12" ht="12.75">
      <c r="A8" s="61"/>
      <c r="B8" s="62"/>
      <c r="C8" s="62"/>
      <c r="D8" s="38"/>
      <c r="E8" s="38"/>
      <c r="F8" s="38"/>
      <c r="G8" s="63"/>
      <c r="H8" s="38"/>
      <c r="I8" s="38"/>
      <c r="J8" s="38"/>
      <c r="K8" s="5"/>
      <c r="L8" s="5"/>
    </row>
    <row r="9" spans="1:12" ht="12.75">
      <c r="A9" s="64"/>
      <c r="B9" t="s">
        <v>60</v>
      </c>
      <c r="C9" s="65"/>
      <c r="G9" s="11"/>
      <c r="J9" s="12"/>
      <c r="K9" s="8">
        <v>1935</v>
      </c>
      <c r="L9" s="5"/>
    </row>
    <row r="10" spans="1:12" ht="13.5" thickBot="1">
      <c r="A10" s="66"/>
      <c r="B10" s="31"/>
      <c r="C10" s="31"/>
      <c r="D10" s="31"/>
      <c r="E10" s="31"/>
      <c r="F10" s="31"/>
      <c r="G10" s="37"/>
      <c r="H10" s="67" t="s">
        <v>61</v>
      </c>
      <c r="I10" s="31"/>
      <c r="J10" s="31"/>
      <c r="K10" s="68">
        <f>SUM(K9)</f>
        <v>1935</v>
      </c>
      <c r="L10" s="5"/>
    </row>
    <row r="11" spans="1:12" ht="12.75">
      <c r="A11" s="88" t="s">
        <v>268</v>
      </c>
      <c r="B11" s="280" t="s">
        <v>269</v>
      </c>
      <c r="C11" s="281"/>
      <c r="D11" s="281"/>
      <c r="E11" s="281"/>
      <c r="F11" s="281"/>
      <c r="G11" s="282"/>
      <c r="H11" s="30"/>
      <c r="I11" s="31"/>
      <c r="J11" s="37"/>
      <c r="K11" s="5"/>
      <c r="L11" s="5"/>
    </row>
    <row r="12" spans="1:12" ht="12.75">
      <c r="A12" s="61"/>
      <c r="B12" s="62"/>
      <c r="C12" s="62"/>
      <c r="D12" s="38"/>
      <c r="E12" s="38"/>
      <c r="F12" s="38"/>
      <c r="G12" s="63"/>
      <c r="H12" s="38"/>
      <c r="I12" s="38"/>
      <c r="J12" s="38"/>
      <c r="K12" s="5"/>
      <c r="L12" s="5"/>
    </row>
    <row r="13" spans="1:12" ht="12.75">
      <c r="A13" s="64"/>
      <c r="B13" t="s">
        <v>60</v>
      </c>
      <c r="C13" s="65"/>
      <c r="G13" s="11"/>
      <c r="J13" s="12"/>
      <c r="K13" s="8">
        <v>961</v>
      </c>
      <c r="L13" s="5"/>
    </row>
    <row r="14" spans="1:12" ht="12.75">
      <c r="A14" s="66"/>
      <c r="B14" s="31"/>
      <c r="C14" s="31"/>
      <c r="D14" s="31"/>
      <c r="E14" s="31"/>
      <c r="F14" s="31"/>
      <c r="G14" s="37"/>
      <c r="H14" s="67" t="s">
        <v>61</v>
      </c>
      <c r="I14" s="31"/>
      <c r="J14" s="31"/>
      <c r="K14" s="68">
        <f>SUM(K13)</f>
        <v>961</v>
      </c>
      <c r="L14" s="5"/>
    </row>
    <row r="15" spans="1:12" ht="12.75">
      <c r="A15" s="89" t="s">
        <v>272</v>
      </c>
      <c r="B15" s="73" t="s">
        <v>273</v>
      </c>
      <c r="C15" s="74"/>
      <c r="D15" s="73"/>
      <c r="E15" s="73"/>
      <c r="F15" s="74"/>
      <c r="G15" s="75"/>
      <c r="H15" s="31"/>
      <c r="I15" s="31"/>
      <c r="J15" s="31"/>
      <c r="K15" s="8"/>
      <c r="L15" s="5"/>
    </row>
    <row r="16" spans="1:12" ht="12.75">
      <c r="A16" s="69"/>
      <c r="B16" s="70" t="s">
        <v>62</v>
      </c>
      <c r="C16" s="31"/>
      <c r="D16" s="31"/>
      <c r="E16" s="31"/>
      <c r="F16" s="31"/>
      <c r="G16" s="37"/>
      <c r="H16" s="31"/>
      <c r="I16" s="31"/>
      <c r="J16" s="31"/>
      <c r="K16" s="8">
        <v>4782</v>
      </c>
      <c r="L16" s="5">
        <v>4</v>
      </c>
    </row>
    <row r="17" spans="1:12" ht="12.75">
      <c r="A17" s="64"/>
      <c r="B17" s="72" t="s">
        <v>35</v>
      </c>
      <c r="C17" s="72"/>
      <c r="G17" s="11"/>
      <c r="K17" s="8">
        <v>1156</v>
      </c>
      <c r="L17" s="5"/>
    </row>
    <row r="18" spans="1:12" ht="12.75">
      <c r="A18" s="69"/>
      <c r="B18" s="70" t="s">
        <v>60</v>
      </c>
      <c r="C18" s="31"/>
      <c r="D18" s="31"/>
      <c r="E18" s="31"/>
      <c r="F18" s="31"/>
      <c r="G18" s="37"/>
      <c r="H18" s="67"/>
      <c r="I18" s="31"/>
      <c r="J18" s="31"/>
      <c r="K18" s="8">
        <v>11163</v>
      </c>
      <c r="L18" s="5"/>
    </row>
    <row r="19" spans="1:12" ht="12.75">
      <c r="A19" s="66"/>
      <c r="B19" s="31"/>
      <c r="C19" s="31"/>
      <c r="D19" s="31"/>
      <c r="E19" s="31"/>
      <c r="F19" s="31"/>
      <c r="G19" s="37"/>
      <c r="H19" s="67" t="s">
        <v>61</v>
      </c>
      <c r="I19" s="31"/>
      <c r="J19" s="31"/>
      <c r="K19" s="68">
        <f>SUM(K16:K18)</f>
        <v>17101</v>
      </c>
      <c r="L19" s="5">
        <v>4</v>
      </c>
    </row>
    <row r="20" spans="1:12" ht="12.75">
      <c r="A20" s="89" t="s">
        <v>74</v>
      </c>
      <c r="B20" s="76" t="s">
        <v>63</v>
      </c>
      <c r="C20" s="77"/>
      <c r="D20" s="78"/>
      <c r="E20" s="78"/>
      <c r="F20" s="78"/>
      <c r="G20" s="79"/>
      <c r="H20" s="38"/>
      <c r="I20" s="38"/>
      <c r="J20" s="38"/>
      <c r="K20" s="8"/>
      <c r="L20" s="5"/>
    </row>
    <row r="21" spans="1:12" ht="12.75">
      <c r="A21" s="64"/>
      <c r="B21" s="72" t="s">
        <v>62</v>
      </c>
      <c r="C21" s="72"/>
      <c r="G21" s="11"/>
      <c r="J21" s="12"/>
      <c r="K21" s="8">
        <v>6638</v>
      </c>
      <c r="L21" s="5">
        <v>1</v>
      </c>
    </row>
    <row r="22" spans="1:12" ht="12.75">
      <c r="A22" s="69"/>
      <c r="B22" s="70" t="s">
        <v>90</v>
      </c>
      <c r="C22" s="70"/>
      <c r="D22" s="70"/>
      <c r="E22" s="31"/>
      <c r="F22" s="31"/>
      <c r="G22" s="37"/>
      <c r="H22" s="31"/>
      <c r="I22" s="31"/>
      <c r="J22" s="31"/>
      <c r="K22" s="8">
        <v>1616</v>
      </c>
      <c r="L22" s="5"/>
    </row>
    <row r="23" spans="1:12" ht="12.75">
      <c r="A23" s="69"/>
      <c r="B23" s="70" t="s">
        <v>60</v>
      </c>
      <c r="C23" s="31"/>
      <c r="D23" s="31"/>
      <c r="E23" s="31"/>
      <c r="F23" s="31"/>
      <c r="G23" s="37"/>
      <c r="H23" s="31"/>
      <c r="I23" s="31"/>
      <c r="J23" s="31"/>
      <c r="K23" s="8">
        <v>16229</v>
      </c>
      <c r="L23" s="5"/>
    </row>
    <row r="24" spans="1:12" ht="12.75">
      <c r="A24" s="61"/>
      <c r="B24" s="62" t="s">
        <v>40</v>
      </c>
      <c r="C24" s="38"/>
      <c r="D24" s="38"/>
      <c r="E24" s="38"/>
      <c r="F24" s="38"/>
      <c r="G24" s="63"/>
      <c r="H24" s="38"/>
      <c r="I24" s="38"/>
      <c r="J24" s="38"/>
      <c r="K24" s="8">
        <v>1073</v>
      </c>
      <c r="L24" s="5"/>
    </row>
    <row r="25" spans="1:12" ht="12.75">
      <c r="A25" s="61"/>
      <c r="B25" s="70" t="s">
        <v>38</v>
      </c>
      <c r="C25" s="38"/>
      <c r="D25" s="38"/>
      <c r="E25" s="38"/>
      <c r="F25" s="38"/>
      <c r="G25" s="63"/>
      <c r="H25" s="38"/>
      <c r="I25" s="38"/>
      <c r="J25" s="38"/>
      <c r="K25" s="8">
        <v>21</v>
      </c>
      <c r="L25" s="5"/>
    </row>
    <row r="26" spans="1:12" ht="12.75">
      <c r="A26" s="61"/>
      <c r="B26" s="62" t="s">
        <v>70</v>
      </c>
      <c r="C26" s="38"/>
      <c r="D26" s="38"/>
      <c r="E26" s="38"/>
      <c r="F26" s="38"/>
      <c r="G26" s="63"/>
      <c r="H26" s="38"/>
      <c r="I26" s="38"/>
      <c r="J26" s="38"/>
      <c r="K26" s="8">
        <v>582</v>
      </c>
      <c r="L26" s="5"/>
    </row>
    <row r="27" spans="1:12" ht="12.75">
      <c r="A27" s="61"/>
      <c r="B27" s="62" t="s">
        <v>274</v>
      </c>
      <c r="C27" s="38"/>
      <c r="D27" s="38"/>
      <c r="E27" s="38"/>
      <c r="F27" s="38"/>
      <c r="G27" s="63"/>
      <c r="H27" s="38"/>
      <c r="I27" s="38"/>
      <c r="J27" s="38"/>
      <c r="K27" s="8">
        <v>210</v>
      </c>
      <c r="L27" s="5"/>
    </row>
    <row r="28" spans="1:12" ht="12.75">
      <c r="A28" s="61"/>
      <c r="B28" s="62"/>
      <c r="C28" s="80"/>
      <c r="D28" s="38"/>
      <c r="E28" s="38"/>
      <c r="F28" s="38"/>
      <c r="G28" s="63"/>
      <c r="H28" s="81" t="s">
        <v>61</v>
      </c>
      <c r="I28" s="38"/>
      <c r="J28" s="38"/>
      <c r="K28" s="68">
        <f>SUM(K21:K27)</f>
        <v>26369</v>
      </c>
      <c r="L28" s="5">
        <v>1</v>
      </c>
    </row>
    <row r="29" spans="1:12" ht="12.75">
      <c r="A29" s="89" t="s">
        <v>72</v>
      </c>
      <c r="B29" s="76" t="s">
        <v>75</v>
      </c>
      <c r="C29" s="78"/>
      <c r="D29" s="76"/>
      <c r="E29" s="76"/>
      <c r="F29" s="78"/>
      <c r="G29" s="79"/>
      <c r="H29" s="81"/>
      <c r="I29" s="38"/>
      <c r="J29" s="38"/>
      <c r="K29" s="68"/>
      <c r="L29" s="82"/>
    </row>
    <row r="30" spans="1:12" ht="12.75">
      <c r="A30" s="83"/>
      <c r="B30" s="84"/>
      <c r="C30" s="72"/>
      <c r="G30" s="11"/>
      <c r="J30" s="12"/>
      <c r="K30" s="8"/>
      <c r="L30" s="5"/>
    </row>
    <row r="31" spans="1:12" ht="12.75">
      <c r="A31" s="69"/>
      <c r="B31" s="70" t="s">
        <v>38</v>
      </c>
      <c r="C31" s="31"/>
      <c r="D31" s="31"/>
      <c r="E31" s="31"/>
      <c r="F31" s="31"/>
      <c r="G31" s="37"/>
      <c r="H31" s="31"/>
      <c r="I31" s="31"/>
      <c r="J31" s="31"/>
      <c r="K31" s="8">
        <v>1686</v>
      </c>
      <c r="L31" s="5"/>
    </row>
    <row r="32" spans="1:12" ht="12.75">
      <c r="A32" s="85"/>
      <c r="B32" s="31"/>
      <c r="C32" s="31"/>
      <c r="D32" s="31"/>
      <c r="E32" s="31"/>
      <c r="F32" s="31"/>
      <c r="G32" s="37"/>
      <c r="H32" s="67" t="s">
        <v>61</v>
      </c>
      <c r="I32" s="31"/>
      <c r="J32" s="31"/>
      <c r="K32" s="68">
        <f>SUM(K31)</f>
        <v>1686</v>
      </c>
      <c r="L32" s="5"/>
    </row>
    <row r="33" spans="1:12" ht="12.75">
      <c r="A33" s="89" t="s">
        <v>76</v>
      </c>
      <c r="B33" s="76" t="s">
        <v>64</v>
      </c>
      <c r="C33" s="78"/>
      <c r="D33" s="76"/>
      <c r="E33" s="76"/>
      <c r="F33" s="78"/>
      <c r="G33" s="79"/>
      <c r="H33" s="81"/>
      <c r="I33" s="38"/>
      <c r="J33" s="38"/>
      <c r="K33" s="68"/>
      <c r="L33" s="82"/>
    </row>
    <row r="34" spans="1:12" ht="12.75">
      <c r="A34" s="83"/>
      <c r="B34" s="84"/>
      <c r="C34" s="72"/>
      <c r="G34" s="11"/>
      <c r="J34" s="12"/>
      <c r="K34" s="8"/>
      <c r="L34" s="5"/>
    </row>
    <row r="35" spans="1:12" ht="12.75">
      <c r="A35" s="69"/>
      <c r="B35" s="70" t="s">
        <v>60</v>
      </c>
      <c r="C35" s="31"/>
      <c r="D35" s="31"/>
      <c r="E35" s="31"/>
      <c r="F35" s="31"/>
      <c r="G35" s="37"/>
      <c r="H35" s="31"/>
      <c r="I35" s="31"/>
      <c r="J35" s="31"/>
      <c r="K35" s="8">
        <v>1795</v>
      </c>
      <c r="L35" s="5"/>
    </row>
    <row r="36" spans="1:12" ht="12.75">
      <c r="A36" s="85"/>
      <c r="B36" s="31"/>
      <c r="C36" s="31"/>
      <c r="D36" s="31"/>
      <c r="E36" s="31"/>
      <c r="F36" s="31"/>
      <c r="G36" s="37"/>
      <c r="H36" s="67" t="s">
        <v>61</v>
      </c>
      <c r="I36" s="31"/>
      <c r="J36" s="31"/>
      <c r="K36" s="68">
        <f>SUM(K35)</f>
        <v>1795</v>
      </c>
      <c r="L36" s="5"/>
    </row>
    <row r="37" spans="1:12" ht="12.75">
      <c r="A37" s="89" t="s">
        <v>77</v>
      </c>
      <c r="B37" s="73" t="s">
        <v>65</v>
      </c>
      <c r="C37" s="74"/>
      <c r="D37" s="73"/>
      <c r="E37" s="73"/>
      <c r="F37" s="74"/>
      <c r="G37" s="75"/>
      <c r="H37" s="31"/>
      <c r="I37" s="31"/>
      <c r="J37" s="31"/>
      <c r="K37" s="8"/>
      <c r="L37" s="5"/>
    </row>
    <row r="38" spans="1:12" ht="12.75">
      <c r="A38" s="69"/>
      <c r="B38" s="70" t="s">
        <v>62</v>
      </c>
      <c r="C38" s="31"/>
      <c r="D38" s="31"/>
      <c r="E38" s="31"/>
      <c r="F38" s="31"/>
      <c r="G38" s="37"/>
      <c r="H38" s="31"/>
      <c r="I38" s="31"/>
      <c r="J38" s="31"/>
      <c r="K38" s="8">
        <v>2259</v>
      </c>
      <c r="L38" s="5">
        <v>2</v>
      </c>
    </row>
    <row r="39" spans="1:12" ht="12.75">
      <c r="A39" s="64"/>
      <c r="B39" s="72" t="s">
        <v>35</v>
      </c>
      <c r="C39" s="72"/>
      <c r="G39" s="11"/>
      <c r="K39" s="8">
        <v>582</v>
      </c>
      <c r="L39" s="5"/>
    </row>
    <row r="40" spans="1:12" ht="12.75">
      <c r="A40" s="69"/>
      <c r="B40" s="70" t="s">
        <v>60</v>
      </c>
      <c r="C40" s="31"/>
      <c r="D40" s="31"/>
      <c r="E40" s="31"/>
      <c r="F40" s="31"/>
      <c r="G40" s="37"/>
      <c r="H40" s="67"/>
      <c r="I40" s="31"/>
      <c r="J40" s="31"/>
      <c r="K40" s="8">
        <v>1464</v>
      </c>
      <c r="L40" s="5"/>
    </row>
    <row r="41" spans="1:12" ht="12.75">
      <c r="A41" s="69"/>
      <c r="B41" s="70" t="s">
        <v>78</v>
      </c>
      <c r="C41" s="31"/>
      <c r="D41" s="31"/>
      <c r="E41" s="31"/>
      <c r="F41" s="31"/>
      <c r="G41" s="37"/>
      <c r="H41" s="67"/>
      <c r="I41" s="31"/>
      <c r="J41" s="31"/>
      <c r="K41" s="8">
        <v>634</v>
      </c>
      <c r="L41" s="5"/>
    </row>
    <row r="42" spans="1:12" ht="12.75">
      <c r="A42" s="66"/>
      <c r="B42" s="31"/>
      <c r="C42" s="31"/>
      <c r="D42" s="31"/>
      <c r="E42" s="31"/>
      <c r="F42" s="31"/>
      <c r="G42" s="37"/>
      <c r="H42" s="67" t="s">
        <v>61</v>
      </c>
      <c r="I42" s="31"/>
      <c r="J42" s="31"/>
      <c r="K42" s="68">
        <f>SUM(K38:K41)</f>
        <v>4939</v>
      </c>
      <c r="L42" s="5">
        <v>2</v>
      </c>
    </row>
    <row r="43" spans="1:12" ht="12.75">
      <c r="A43" s="89" t="s">
        <v>282</v>
      </c>
      <c r="B43" s="73" t="s">
        <v>232</v>
      </c>
      <c r="C43" s="74"/>
      <c r="D43" s="74"/>
      <c r="E43" s="74"/>
      <c r="F43" s="74"/>
      <c r="G43" s="75"/>
      <c r="H43" s="67"/>
      <c r="I43" s="31"/>
      <c r="J43" s="31"/>
      <c r="K43" s="8"/>
      <c r="L43" s="5"/>
    </row>
    <row r="44" spans="1:12" ht="12.75">
      <c r="A44" s="86"/>
      <c r="B44" s="71"/>
      <c r="C44" s="31"/>
      <c r="D44" s="31"/>
      <c r="E44" s="31"/>
      <c r="F44" s="31"/>
      <c r="G44" s="37"/>
      <c r="H44" s="67"/>
      <c r="I44" s="31"/>
      <c r="J44" s="31"/>
      <c r="K44" s="8"/>
      <c r="L44" s="5"/>
    </row>
    <row r="45" spans="1:12" ht="12.75">
      <c r="A45" s="69"/>
      <c r="B45" s="70" t="s">
        <v>283</v>
      </c>
      <c r="C45" s="31"/>
      <c r="D45" s="31"/>
      <c r="E45" s="31"/>
      <c r="F45" s="31"/>
      <c r="G45" s="37"/>
      <c r="H45" s="67"/>
      <c r="I45" s="31"/>
      <c r="J45" s="31"/>
      <c r="K45" s="8">
        <v>2320</v>
      </c>
      <c r="L45" s="5"/>
    </row>
    <row r="46" spans="1:12" ht="12.75">
      <c r="A46" s="66"/>
      <c r="B46" s="31"/>
      <c r="C46" s="31"/>
      <c r="D46" s="31"/>
      <c r="E46" s="31"/>
      <c r="F46" s="31"/>
      <c r="G46" s="37"/>
      <c r="H46" s="67" t="s">
        <v>61</v>
      </c>
      <c r="I46" s="31"/>
      <c r="J46" s="31"/>
      <c r="K46" s="68">
        <f>SUM(K45:K45)</f>
        <v>2320</v>
      </c>
      <c r="L46" s="5"/>
    </row>
    <row r="47" spans="1:12" ht="12.75">
      <c r="A47" s="89" t="s">
        <v>121</v>
      </c>
      <c r="B47" s="73" t="s">
        <v>232</v>
      </c>
      <c r="C47" s="74"/>
      <c r="D47" s="74"/>
      <c r="E47" s="74"/>
      <c r="F47" s="74"/>
      <c r="G47" s="75"/>
      <c r="H47" s="67"/>
      <c r="I47" s="31"/>
      <c r="J47" s="31"/>
      <c r="K47" s="8"/>
      <c r="L47" s="5"/>
    </row>
    <row r="48" spans="1:12" ht="12.75">
      <c r="A48" s="86"/>
      <c r="B48" s="71"/>
      <c r="C48" s="31"/>
      <c r="D48" s="31"/>
      <c r="E48" s="31"/>
      <c r="F48" s="31"/>
      <c r="G48" s="37"/>
      <c r="H48" s="67"/>
      <c r="I48" s="31"/>
      <c r="J48" s="31"/>
      <c r="K48" s="8"/>
      <c r="L48" s="5"/>
    </row>
    <row r="49" spans="1:12" ht="12.75">
      <c r="A49" s="69"/>
      <c r="B49" s="70" t="s">
        <v>81</v>
      </c>
      <c r="C49" s="31"/>
      <c r="D49" s="31"/>
      <c r="E49" s="31"/>
      <c r="F49" s="31"/>
      <c r="G49" s="37"/>
      <c r="H49" s="67"/>
      <c r="I49" s="31"/>
      <c r="J49" s="31"/>
      <c r="K49" s="8">
        <v>4431</v>
      </c>
      <c r="L49" s="5"/>
    </row>
    <row r="50" spans="1:12" ht="12.75">
      <c r="A50" s="69"/>
      <c r="B50" s="70" t="s">
        <v>275</v>
      </c>
      <c r="C50" s="31"/>
      <c r="D50" s="31"/>
      <c r="E50" s="31"/>
      <c r="F50" s="31"/>
      <c r="G50" s="37"/>
      <c r="H50" s="67"/>
      <c r="I50" s="31"/>
      <c r="J50" s="31"/>
      <c r="K50" s="8">
        <v>129905</v>
      </c>
      <c r="L50" s="5"/>
    </row>
    <row r="51" spans="1:12" ht="12.75">
      <c r="A51" s="66"/>
      <c r="B51" s="31"/>
      <c r="C51" s="31"/>
      <c r="D51" s="31"/>
      <c r="E51" s="31"/>
      <c r="F51" s="31"/>
      <c r="G51" s="37"/>
      <c r="H51" s="67" t="s">
        <v>61</v>
      </c>
      <c r="I51" s="31"/>
      <c r="J51" s="31"/>
      <c r="K51" s="68">
        <f>SUM(K49:K50)</f>
        <v>134336</v>
      </c>
      <c r="L51" s="5"/>
    </row>
    <row r="52" spans="1:12" ht="12.75">
      <c r="A52" s="89" t="s">
        <v>278</v>
      </c>
      <c r="B52" s="73" t="s">
        <v>279</v>
      </c>
      <c r="C52" s="74"/>
      <c r="D52" s="73"/>
      <c r="E52" s="73"/>
      <c r="F52" s="74"/>
      <c r="G52" s="75"/>
      <c r="H52" s="31"/>
      <c r="I52" s="31"/>
      <c r="J52" s="31"/>
      <c r="K52" s="8"/>
      <c r="L52" s="5"/>
    </row>
    <row r="53" spans="1:12" ht="12.75">
      <c r="A53" s="69"/>
      <c r="B53" s="70" t="s">
        <v>60</v>
      </c>
      <c r="C53" s="31"/>
      <c r="D53" s="31"/>
      <c r="E53" s="31"/>
      <c r="F53" s="31"/>
      <c r="G53" s="37"/>
      <c r="H53" s="67"/>
      <c r="I53" s="31"/>
      <c r="J53" s="31"/>
      <c r="K53" s="8">
        <v>128</v>
      </c>
      <c r="L53" s="5"/>
    </row>
    <row r="54" spans="1:12" ht="12.75">
      <c r="A54" s="69"/>
      <c r="B54" s="70" t="s">
        <v>78</v>
      </c>
      <c r="C54" s="31"/>
      <c r="D54" s="31"/>
      <c r="E54" s="31"/>
      <c r="F54" s="31"/>
      <c r="G54" s="37"/>
      <c r="H54" s="67"/>
      <c r="I54" s="31"/>
      <c r="J54" s="31"/>
      <c r="K54" s="8">
        <v>7663</v>
      </c>
      <c r="L54" s="5"/>
    </row>
    <row r="55" spans="1:12" ht="12.75">
      <c r="A55" s="66"/>
      <c r="B55" s="31"/>
      <c r="C55" s="31"/>
      <c r="D55" s="31"/>
      <c r="E55" s="31"/>
      <c r="F55" s="31"/>
      <c r="G55" s="37"/>
      <c r="H55" s="67" t="s">
        <v>61</v>
      </c>
      <c r="I55" s="31"/>
      <c r="J55" s="31"/>
      <c r="K55" s="68">
        <f>SUM(K53:K54)</f>
        <v>7791</v>
      </c>
      <c r="L55" s="5"/>
    </row>
    <row r="56" spans="1:12" ht="12.75">
      <c r="A56" s="89" t="s">
        <v>280</v>
      </c>
      <c r="B56" s="73" t="s">
        <v>281</v>
      </c>
      <c r="C56" s="74"/>
      <c r="D56" s="73"/>
      <c r="E56" s="73"/>
      <c r="F56" s="74"/>
      <c r="G56" s="75"/>
      <c r="H56" s="31"/>
      <c r="I56" s="31"/>
      <c r="J56" s="31"/>
      <c r="K56" s="8"/>
      <c r="L56" s="5"/>
    </row>
    <row r="57" spans="1:12" ht="12.75">
      <c r="A57" s="69"/>
      <c r="B57" s="70" t="s">
        <v>62</v>
      </c>
      <c r="C57" s="31"/>
      <c r="D57" s="31"/>
      <c r="E57" s="31"/>
      <c r="F57" s="31"/>
      <c r="G57" s="37"/>
      <c r="H57" s="31"/>
      <c r="I57" s="31"/>
      <c r="J57" s="31"/>
      <c r="K57" s="8">
        <v>2346</v>
      </c>
      <c r="L57" s="5">
        <v>1</v>
      </c>
    </row>
    <row r="58" spans="1:12" ht="12.75">
      <c r="A58" s="64"/>
      <c r="B58" s="72" t="s">
        <v>35</v>
      </c>
      <c r="C58" s="72"/>
      <c r="G58" s="11"/>
      <c r="K58" s="8">
        <v>622</v>
      </c>
      <c r="L58" s="5"/>
    </row>
    <row r="59" spans="1:12" ht="12.75">
      <c r="A59" s="69"/>
      <c r="B59" s="70" t="s">
        <v>60</v>
      </c>
      <c r="C59" s="31"/>
      <c r="D59" s="31"/>
      <c r="E59" s="31"/>
      <c r="F59" s="31"/>
      <c r="G59" s="37"/>
      <c r="H59" s="67"/>
      <c r="I59" s="31"/>
      <c r="J59" s="31"/>
      <c r="K59" s="8">
        <v>503</v>
      </c>
      <c r="L59" s="5"/>
    </row>
    <row r="60" spans="1:12" ht="12.75">
      <c r="A60" s="66"/>
      <c r="B60" s="31"/>
      <c r="C60" s="31"/>
      <c r="D60" s="31"/>
      <c r="E60" s="31"/>
      <c r="F60" s="31"/>
      <c r="G60" s="37"/>
      <c r="H60" s="67" t="s">
        <v>61</v>
      </c>
      <c r="I60" s="31"/>
      <c r="J60" s="31"/>
      <c r="K60" s="68">
        <f>SUM(K57:K59)</f>
        <v>3471</v>
      </c>
      <c r="L60" s="5">
        <v>1</v>
      </c>
    </row>
    <row r="61" spans="1:12" ht="12.75">
      <c r="A61" s="89" t="s">
        <v>82</v>
      </c>
      <c r="B61" s="73" t="s">
        <v>83</v>
      </c>
      <c r="C61" s="74"/>
      <c r="D61" s="74"/>
      <c r="E61" s="74"/>
      <c r="F61" s="74"/>
      <c r="G61" s="75"/>
      <c r="H61" s="67"/>
      <c r="I61" s="31"/>
      <c r="J61" s="31"/>
      <c r="K61" s="8"/>
      <c r="L61" s="5"/>
    </row>
    <row r="62" spans="1:12" ht="12.75">
      <c r="A62" s="66"/>
      <c r="B62" s="31"/>
      <c r="C62" s="31"/>
      <c r="D62" s="31"/>
      <c r="E62" s="31"/>
      <c r="F62" s="31"/>
      <c r="G62" s="37"/>
      <c r="H62" s="67"/>
      <c r="I62" s="31"/>
      <c r="J62" s="31"/>
      <c r="K62" s="8"/>
      <c r="L62" s="5"/>
    </row>
    <row r="63" spans="1:12" ht="12.75">
      <c r="A63" s="69"/>
      <c r="B63" s="70" t="s">
        <v>39</v>
      </c>
      <c r="C63" s="31"/>
      <c r="D63" s="31"/>
      <c r="E63" s="31"/>
      <c r="F63" s="31"/>
      <c r="G63" s="37"/>
      <c r="H63" s="67"/>
      <c r="I63" s="31"/>
      <c r="J63" s="31"/>
      <c r="K63" s="8">
        <v>11660</v>
      </c>
      <c r="L63" s="5"/>
    </row>
    <row r="64" spans="1:12" ht="12.75">
      <c r="A64" s="66"/>
      <c r="B64" s="31"/>
      <c r="C64" s="31"/>
      <c r="D64" s="31"/>
      <c r="E64" s="31"/>
      <c r="F64" s="31"/>
      <c r="G64" s="37"/>
      <c r="H64" s="67" t="s">
        <v>61</v>
      </c>
      <c r="I64" s="31"/>
      <c r="J64" s="31"/>
      <c r="K64" s="68">
        <f>K63</f>
        <v>11660</v>
      </c>
      <c r="L64" s="5"/>
    </row>
    <row r="65" spans="1:12" ht="12.75">
      <c r="A65" s="89" t="s">
        <v>84</v>
      </c>
      <c r="B65" s="73" t="s">
        <v>85</v>
      </c>
      <c r="C65" s="87"/>
      <c r="D65" s="74"/>
      <c r="E65" s="74"/>
      <c r="F65" s="74"/>
      <c r="G65" s="75"/>
      <c r="H65" s="31"/>
      <c r="I65" s="31"/>
      <c r="J65" s="31"/>
      <c r="K65" s="8"/>
      <c r="L65" s="5"/>
    </row>
    <row r="66" spans="1:12" ht="12.75">
      <c r="A66" s="66"/>
      <c r="B66" s="31"/>
      <c r="C66" s="31"/>
      <c r="D66" s="31"/>
      <c r="E66" s="31"/>
      <c r="F66" s="31"/>
      <c r="G66" s="37"/>
      <c r="H66" s="31"/>
      <c r="I66" s="31"/>
      <c r="J66" s="31"/>
      <c r="K66" s="8"/>
      <c r="L66" s="5"/>
    </row>
    <row r="67" spans="1:12" ht="12.75">
      <c r="A67" s="69"/>
      <c r="B67" s="70" t="s">
        <v>39</v>
      </c>
      <c r="C67" s="31"/>
      <c r="D67" s="31"/>
      <c r="E67" s="31"/>
      <c r="F67" s="31"/>
      <c r="G67" s="37"/>
      <c r="H67" s="31"/>
      <c r="I67" s="31"/>
      <c r="J67" s="31"/>
      <c r="K67" s="8">
        <v>497</v>
      </c>
      <c r="L67" s="5"/>
    </row>
    <row r="68" spans="1:12" ht="12.75">
      <c r="A68" s="66"/>
      <c r="B68" s="31"/>
      <c r="C68" s="31"/>
      <c r="D68" s="31"/>
      <c r="E68" s="31"/>
      <c r="F68" s="31"/>
      <c r="G68" s="37"/>
      <c r="H68" s="67" t="s">
        <v>61</v>
      </c>
      <c r="I68" s="31"/>
      <c r="J68" s="31"/>
      <c r="K68" s="68">
        <f>SUM(K67)</f>
        <v>497</v>
      </c>
      <c r="L68" s="5"/>
    </row>
    <row r="69" spans="1:12" ht="12.75">
      <c r="A69" s="89" t="s">
        <v>86</v>
      </c>
      <c r="B69" s="73" t="s">
        <v>87</v>
      </c>
      <c r="C69" s="74"/>
      <c r="D69" s="74"/>
      <c r="E69" s="74"/>
      <c r="F69" s="74"/>
      <c r="G69" s="75"/>
      <c r="H69" s="67"/>
      <c r="I69" s="31"/>
      <c r="J69" s="31"/>
      <c r="K69" s="8"/>
      <c r="L69" s="5"/>
    </row>
    <row r="70" spans="1:12" ht="12.75">
      <c r="A70" s="66"/>
      <c r="B70" s="31"/>
      <c r="C70" s="31"/>
      <c r="D70" s="31"/>
      <c r="E70" s="31"/>
      <c r="F70" s="31"/>
      <c r="G70" s="37"/>
      <c r="H70" s="67"/>
      <c r="I70" s="31"/>
      <c r="J70" s="31"/>
      <c r="K70" s="8"/>
      <c r="L70" s="5"/>
    </row>
    <row r="71" spans="1:12" ht="12.75">
      <c r="A71" s="69"/>
      <c r="B71" s="70" t="s">
        <v>39</v>
      </c>
      <c r="C71" s="31"/>
      <c r="D71" s="31"/>
      <c r="E71" s="31"/>
      <c r="F71" s="31"/>
      <c r="G71" s="37"/>
      <c r="H71" s="67"/>
      <c r="I71" s="31"/>
      <c r="J71" s="31"/>
      <c r="K71" s="8">
        <v>3042</v>
      </c>
      <c r="L71" s="5"/>
    </row>
    <row r="72" spans="1:12" ht="12.75">
      <c r="A72" s="66"/>
      <c r="B72" s="31"/>
      <c r="C72" s="31"/>
      <c r="D72" s="31"/>
      <c r="E72" s="31"/>
      <c r="F72" s="31"/>
      <c r="G72" s="37"/>
      <c r="H72" s="67" t="s">
        <v>61</v>
      </c>
      <c r="I72" s="31"/>
      <c r="J72" s="31"/>
      <c r="K72" s="68">
        <f>SUM(K71)</f>
        <v>3042</v>
      </c>
      <c r="L72" s="5"/>
    </row>
    <row r="73" spans="1:12" ht="12.75">
      <c r="A73" s="89" t="s">
        <v>88</v>
      </c>
      <c r="B73" s="73" t="s">
        <v>89</v>
      </c>
      <c r="C73" s="87"/>
      <c r="D73" s="74"/>
      <c r="E73" s="74"/>
      <c r="F73" s="74"/>
      <c r="G73" s="75"/>
      <c r="H73" s="31"/>
      <c r="I73" s="31"/>
      <c r="J73" s="31"/>
      <c r="K73" s="8"/>
      <c r="L73" s="5"/>
    </row>
    <row r="74" spans="1:12" ht="12.75">
      <c r="A74" s="66"/>
      <c r="B74" s="31"/>
      <c r="C74" s="31"/>
      <c r="D74" s="31"/>
      <c r="E74" s="31"/>
      <c r="F74" s="31"/>
      <c r="G74" s="37"/>
      <c r="H74" s="31"/>
      <c r="I74" s="31"/>
      <c r="J74" s="31"/>
      <c r="K74" s="8"/>
      <c r="L74" s="5"/>
    </row>
    <row r="75" spans="1:12" ht="12.75">
      <c r="A75" s="69"/>
      <c r="B75" s="70" t="s">
        <v>39</v>
      </c>
      <c r="C75" s="31"/>
      <c r="D75" s="31"/>
      <c r="E75" s="31"/>
      <c r="F75" s="31"/>
      <c r="G75" s="37"/>
      <c r="H75" s="31"/>
      <c r="I75" s="31"/>
      <c r="J75" s="31"/>
      <c r="K75" s="8">
        <v>2554</v>
      </c>
      <c r="L75" s="5"/>
    </row>
    <row r="76" spans="1:12" ht="12.75">
      <c r="A76" s="69"/>
      <c r="B76" s="70" t="s">
        <v>35</v>
      </c>
      <c r="C76" s="31"/>
      <c r="D76" s="31"/>
      <c r="E76" s="31"/>
      <c r="F76" s="31"/>
      <c r="G76" s="37"/>
      <c r="H76" s="31"/>
      <c r="I76" s="31"/>
      <c r="J76" s="31"/>
      <c r="K76" s="8">
        <v>613</v>
      </c>
      <c r="L76" s="5"/>
    </row>
    <row r="77" spans="1:12" ht="12.75">
      <c r="A77" s="66"/>
      <c r="B77" s="31"/>
      <c r="C77" s="31"/>
      <c r="D77" s="31"/>
      <c r="E77" s="31"/>
      <c r="F77" s="31"/>
      <c r="G77" s="37"/>
      <c r="H77" s="67" t="s">
        <v>61</v>
      </c>
      <c r="I77" s="31"/>
      <c r="J77" s="31"/>
      <c r="K77" s="68">
        <f>K75+K76</f>
        <v>3167</v>
      </c>
      <c r="L77" s="5"/>
    </row>
    <row r="78" spans="1:12" ht="12.75">
      <c r="A78" s="89" t="s">
        <v>91</v>
      </c>
      <c r="B78" s="73" t="s">
        <v>92</v>
      </c>
      <c r="C78" s="74"/>
      <c r="D78" s="74"/>
      <c r="E78" s="74"/>
      <c r="F78" s="74"/>
      <c r="G78" s="75"/>
      <c r="H78" s="67"/>
      <c r="I78" s="31"/>
      <c r="J78" s="31"/>
      <c r="K78" s="8"/>
      <c r="L78" s="5"/>
    </row>
    <row r="79" spans="1:12" ht="12.75">
      <c r="A79" s="66"/>
      <c r="B79" s="31"/>
      <c r="C79" s="31"/>
      <c r="D79" s="31"/>
      <c r="E79" s="31"/>
      <c r="F79" s="31"/>
      <c r="G79" s="37"/>
      <c r="H79" s="67"/>
      <c r="I79" s="31"/>
      <c r="J79" s="31"/>
      <c r="K79" s="8"/>
      <c r="L79" s="5"/>
    </row>
    <row r="80" spans="1:12" ht="12.75">
      <c r="A80" s="69"/>
      <c r="B80" s="70" t="s">
        <v>39</v>
      </c>
      <c r="C80" s="31"/>
      <c r="D80" s="31"/>
      <c r="E80" s="31"/>
      <c r="F80" s="31"/>
      <c r="G80" s="37"/>
      <c r="H80" s="67"/>
      <c r="I80" s="31"/>
      <c r="J80" s="31"/>
      <c r="K80" s="8">
        <v>94</v>
      </c>
      <c r="L80" s="5"/>
    </row>
    <row r="81" spans="1:12" ht="12.75">
      <c r="A81" s="69"/>
      <c r="B81" s="70" t="s">
        <v>35</v>
      </c>
      <c r="C81" s="31"/>
      <c r="D81" s="31"/>
      <c r="E81" s="31"/>
      <c r="F81" s="31"/>
      <c r="G81" s="37"/>
      <c r="H81" s="67"/>
      <c r="I81" s="31"/>
      <c r="J81" s="31"/>
      <c r="K81" s="8">
        <v>22</v>
      </c>
      <c r="L81" s="5"/>
    </row>
    <row r="82" spans="1:12" ht="12.75">
      <c r="A82" s="66"/>
      <c r="B82" s="31"/>
      <c r="C82" s="31"/>
      <c r="D82" s="31"/>
      <c r="E82" s="31"/>
      <c r="F82" s="31"/>
      <c r="G82" s="37"/>
      <c r="H82" s="67" t="s">
        <v>61</v>
      </c>
      <c r="I82" s="31"/>
      <c r="J82" s="31"/>
      <c r="K82" s="68">
        <f>K80+K81</f>
        <v>116</v>
      </c>
      <c r="L82" s="5"/>
    </row>
    <row r="83" spans="1:12" ht="12.75">
      <c r="A83" s="89" t="s">
        <v>356</v>
      </c>
      <c r="B83" s="73" t="s">
        <v>357</v>
      </c>
      <c r="C83" s="87"/>
      <c r="D83" s="74"/>
      <c r="E83" s="74"/>
      <c r="F83" s="74"/>
      <c r="G83" s="75"/>
      <c r="H83" s="31"/>
      <c r="I83" s="31"/>
      <c r="J83" s="31"/>
      <c r="K83" s="8"/>
      <c r="L83" s="5"/>
    </row>
    <row r="84" spans="1:12" ht="12.75">
      <c r="A84" s="66"/>
      <c r="B84" s="31"/>
      <c r="C84" s="31"/>
      <c r="D84" s="31"/>
      <c r="E84" s="31"/>
      <c r="F84" s="31"/>
      <c r="G84" s="37"/>
      <c r="H84" s="31"/>
      <c r="I84" s="31"/>
      <c r="J84" s="31"/>
      <c r="K84" s="8"/>
      <c r="L84" s="5"/>
    </row>
    <row r="85" spans="1:12" ht="12.75">
      <c r="A85" s="69"/>
      <c r="B85" s="70" t="s">
        <v>39</v>
      </c>
      <c r="C85" s="31"/>
      <c r="D85" s="31"/>
      <c r="E85" s="31"/>
      <c r="F85" s="31"/>
      <c r="G85" s="37"/>
      <c r="H85" s="31"/>
      <c r="I85" s="31"/>
      <c r="J85" s="31"/>
      <c r="K85" s="8">
        <v>20</v>
      </c>
      <c r="L85" s="5"/>
    </row>
    <row r="86" spans="1:12" ht="12.75">
      <c r="A86" s="66"/>
      <c r="B86" s="31"/>
      <c r="C86" s="31"/>
      <c r="D86" s="31"/>
      <c r="E86" s="31"/>
      <c r="F86" s="31"/>
      <c r="G86" s="37"/>
      <c r="H86" s="67" t="s">
        <v>61</v>
      </c>
      <c r="I86" s="31"/>
      <c r="J86" s="31"/>
      <c r="K86" s="68">
        <f>SUM(K85)</f>
        <v>20</v>
      </c>
      <c r="L86" s="5"/>
    </row>
    <row r="87" spans="1:12" ht="12.75">
      <c r="A87" s="89" t="s">
        <v>93</v>
      </c>
      <c r="B87" s="73" t="s">
        <v>94</v>
      </c>
      <c r="C87" s="87"/>
      <c r="D87" s="74"/>
      <c r="E87" s="74"/>
      <c r="F87" s="74"/>
      <c r="G87" s="75"/>
      <c r="H87" s="31"/>
      <c r="I87" s="31"/>
      <c r="J87" s="31"/>
      <c r="K87" s="8"/>
      <c r="L87" s="5"/>
    </row>
    <row r="88" spans="1:12" ht="12.75">
      <c r="A88" s="66"/>
      <c r="B88" s="31"/>
      <c r="C88" s="31"/>
      <c r="D88" s="31"/>
      <c r="E88" s="31"/>
      <c r="F88" s="31"/>
      <c r="G88" s="37"/>
      <c r="H88" s="31"/>
      <c r="I88" s="31"/>
      <c r="J88" s="31"/>
      <c r="K88" s="8"/>
      <c r="L88" s="5"/>
    </row>
    <row r="89" spans="1:12" ht="12.75">
      <c r="A89" s="69"/>
      <c r="B89" s="70" t="s">
        <v>39</v>
      </c>
      <c r="C89" s="31"/>
      <c r="D89" s="31"/>
      <c r="E89" s="31"/>
      <c r="F89" s="31"/>
      <c r="G89" s="37"/>
      <c r="H89" s="31"/>
      <c r="I89" s="31"/>
      <c r="J89" s="31"/>
      <c r="K89" s="8">
        <v>225</v>
      </c>
      <c r="L89" s="5"/>
    </row>
    <row r="90" spans="1:12" ht="12.75">
      <c r="A90" s="66"/>
      <c r="B90" s="31"/>
      <c r="C90" s="31"/>
      <c r="D90" s="31"/>
      <c r="E90" s="31"/>
      <c r="F90" s="31"/>
      <c r="G90" s="37"/>
      <c r="H90" s="67" t="s">
        <v>61</v>
      </c>
      <c r="I90" s="31"/>
      <c r="J90" s="31"/>
      <c r="K90" s="68">
        <f>SUM(K89)</f>
        <v>225</v>
      </c>
      <c r="L90" s="5"/>
    </row>
    <row r="91" spans="1:12" ht="12.75">
      <c r="A91" s="89" t="s">
        <v>95</v>
      </c>
      <c r="B91" s="73" t="s">
        <v>96</v>
      </c>
      <c r="C91" s="74"/>
      <c r="D91" s="74"/>
      <c r="E91" s="74"/>
      <c r="F91" s="74"/>
      <c r="G91" s="75"/>
      <c r="H91" s="67"/>
      <c r="I91" s="31"/>
      <c r="J91" s="31"/>
      <c r="K91" s="8"/>
      <c r="L91" s="5"/>
    </row>
    <row r="92" spans="1:12" ht="12.75">
      <c r="A92" s="66"/>
      <c r="B92" s="31"/>
      <c r="C92" s="31"/>
      <c r="D92" s="31"/>
      <c r="E92" s="31"/>
      <c r="F92" s="31"/>
      <c r="G92" s="37"/>
      <c r="H92" s="67"/>
      <c r="I92" s="31"/>
      <c r="J92" s="31"/>
      <c r="K92" s="8"/>
      <c r="L92" s="5"/>
    </row>
    <row r="93" spans="1:12" ht="12.75">
      <c r="A93" s="69"/>
      <c r="B93" s="70" t="s">
        <v>39</v>
      </c>
      <c r="C93" s="31"/>
      <c r="D93" s="31"/>
      <c r="E93" s="31"/>
      <c r="F93" s="31"/>
      <c r="G93" s="37"/>
      <c r="H93" s="67"/>
      <c r="I93" s="31"/>
      <c r="J93" s="31"/>
      <c r="K93" s="8">
        <v>60</v>
      </c>
      <c r="L93" s="5"/>
    </row>
    <row r="94" spans="1:12" ht="12.75">
      <c r="A94" s="66"/>
      <c r="B94" s="31"/>
      <c r="C94" s="31"/>
      <c r="D94" s="31"/>
      <c r="E94" s="31"/>
      <c r="F94" s="31"/>
      <c r="G94" s="37"/>
      <c r="H94" s="67" t="s">
        <v>61</v>
      </c>
      <c r="I94" s="31"/>
      <c r="J94" s="31"/>
      <c r="K94" s="68">
        <f>SUM(K93)</f>
        <v>60</v>
      </c>
      <c r="L94" s="5"/>
    </row>
    <row r="95" spans="1:12" ht="12.75">
      <c r="A95" s="89" t="s">
        <v>97</v>
      </c>
      <c r="B95" s="73" t="s">
        <v>98</v>
      </c>
      <c r="C95" s="74"/>
      <c r="D95" s="74"/>
      <c r="E95" s="74"/>
      <c r="F95" s="74"/>
      <c r="G95" s="75"/>
      <c r="H95" s="67"/>
      <c r="I95" s="31"/>
      <c r="J95" s="31"/>
      <c r="K95" s="8"/>
      <c r="L95" s="5"/>
    </row>
    <row r="96" spans="1:12" ht="12.75">
      <c r="A96" s="66"/>
      <c r="B96" s="31"/>
      <c r="C96" s="31"/>
      <c r="D96" s="31"/>
      <c r="E96" s="31"/>
      <c r="F96" s="31"/>
      <c r="G96" s="37"/>
      <c r="H96" s="67"/>
      <c r="I96" s="31"/>
      <c r="J96" s="31"/>
      <c r="K96" s="8"/>
      <c r="L96" s="5"/>
    </row>
    <row r="97" spans="1:12" ht="12.75">
      <c r="A97" s="69"/>
      <c r="B97" s="70" t="s">
        <v>39</v>
      </c>
      <c r="C97" s="31"/>
      <c r="D97" s="31"/>
      <c r="E97" s="31"/>
      <c r="F97" s="31"/>
      <c r="G97" s="37"/>
      <c r="H97" s="67"/>
      <c r="I97" s="31"/>
      <c r="J97" s="31"/>
      <c r="K97" s="8">
        <v>56</v>
      </c>
      <c r="L97" s="5"/>
    </row>
    <row r="98" spans="1:12" ht="12.75">
      <c r="A98" s="66"/>
      <c r="B98" s="31"/>
      <c r="C98" s="31"/>
      <c r="D98" s="31"/>
      <c r="E98" s="31"/>
      <c r="F98" s="31"/>
      <c r="G98" s="37"/>
      <c r="H98" s="67" t="s">
        <v>61</v>
      </c>
      <c r="I98" s="31"/>
      <c r="J98" s="31"/>
      <c r="K98" s="68">
        <f>SUM(K97)</f>
        <v>56</v>
      </c>
      <c r="L98" s="5"/>
    </row>
    <row r="99" spans="1:12" ht="12.75">
      <c r="A99" s="89" t="s">
        <v>99</v>
      </c>
      <c r="B99" s="73" t="s">
        <v>100</v>
      </c>
      <c r="C99" s="87"/>
      <c r="D99" s="74"/>
      <c r="E99" s="74"/>
      <c r="F99" s="74"/>
      <c r="G99" s="75"/>
      <c r="H99" s="31"/>
      <c r="I99" s="31"/>
      <c r="J99" s="31"/>
      <c r="K99" s="8"/>
      <c r="L99" s="5"/>
    </row>
    <row r="100" spans="1:12" ht="12.75">
      <c r="A100" s="66"/>
      <c r="B100" s="31"/>
      <c r="C100" s="31"/>
      <c r="D100" s="31"/>
      <c r="E100" s="31"/>
      <c r="F100" s="31"/>
      <c r="G100" s="37"/>
      <c r="H100" s="31"/>
      <c r="I100" s="31"/>
      <c r="J100" s="31"/>
      <c r="K100" s="8"/>
      <c r="L100" s="5"/>
    </row>
    <row r="101" spans="1:12" ht="12.75">
      <c r="A101" s="69"/>
      <c r="B101" s="70" t="s">
        <v>39</v>
      </c>
      <c r="C101" s="31"/>
      <c r="D101" s="31"/>
      <c r="E101" s="31"/>
      <c r="F101" s="31"/>
      <c r="G101" s="37"/>
      <c r="H101" s="31"/>
      <c r="I101" s="31"/>
      <c r="J101" s="31"/>
      <c r="K101" s="8">
        <v>1579</v>
      </c>
      <c r="L101" s="5"/>
    </row>
    <row r="102" spans="1:12" ht="12.75">
      <c r="A102" s="66"/>
      <c r="B102" s="31"/>
      <c r="C102" s="31"/>
      <c r="D102" s="31"/>
      <c r="E102" s="31"/>
      <c r="F102" s="31"/>
      <c r="G102" s="37"/>
      <c r="H102" s="67" t="s">
        <v>61</v>
      </c>
      <c r="I102" s="31"/>
      <c r="J102" s="31"/>
      <c r="K102" s="68">
        <f>SUM(K101)</f>
        <v>1579</v>
      </c>
      <c r="L102" s="5"/>
    </row>
    <row r="103" spans="1:12" ht="12.75">
      <c r="A103" s="89" t="s">
        <v>101</v>
      </c>
      <c r="B103" s="73" t="s">
        <v>102</v>
      </c>
      <c r="C103" s="74"/>
      <c r="D103" s="74"/>
      <c r="E103" s="74"/>
      <c r="F103" s="74"/>
      <c r="G103" s="75"/>
      <c r="H103" s="67"/>
      <c r="I103" s="31"/>
      <c r="J103" s="31"/>
      <c r="K103" s="8"/>
      <c r="L103" s="5"/>
    </row>
    <row r="104" spans="1:12" ht="12.75">
      <c r="A104" s="66"/>
      <c r="B104" s="31"/>
      <c r="C104" s="31"/>
      <c r="D104" s="31"/>
      <c r="E104" s="31"/>
      <c r="F104" s="31"/>
      <c r="G104" s="37"/>
      <c r="H104" s="67"/>
      <c r="I104" s="31"/>
      <c r="J104" s="31"/>
      <c r="K104" s="8"/>
      <c r="L104" s="5"/>
    </row>
    <row r="105" spans="1:12" ht="12.75">
      <c r="A105" s="69"/>
      <c r="B105" s="70" t="s">
        <v>39</v>
      </c>
      <c r="C105" s="31"/>
      <c r="D105" s="31"/>
      <c r="E105" s="31"/>
      <c r="F105" s="31"/>
      <c r="G105" s="37"/>
      <c r="H105" s="67"/>
      <c r="I105" s="31"/>
      <c r="J105" s="31"/>
      <c r="K105" s="8">
        <v>117</v>
      </c>
      <c r="L105" s="5"/>
    </row>
    <row r="106" spans="1:12" ht="12.75">
      <c r="A106" s="66"/>
      <c r="B106" s="31"/>
      <c r="C106" s="31"/>
      <c r="D106" s="31"/>
      <c r="E106" s="31"/>
      <c r="F106" s="31"/>
      <c r="G106" s="37"/>
      <c r="H106" s="67" t="s">
        <v>61</v>
      </c>
      <c r="I106" s="31"/>
      <c r="J106" s="31"/>
      <c r="K106" s="68">
        <f>SUM(K105)</f>
        <v>117</v>
      </c>
      <c r="L106" s="5"/>
    </row>
    <row r="107" spans="1:12" ht="12.75">
      <c r="A107" s="89" t="s">
        <v>103</v>
      </c>
      <c r="B107" s="73" t="s">
        <v>104</v>
      </c>
      <c r="C107" s="87"/>
      <c r="D107" s="74"/>
      <c r="E107" s="74"/>
      <c r="F107" s="74"/>
      <c r="G107" s="75"/>
      <c r="H107" s="31"/>
      <c r="I107" s="31"/>
      <c r="J107" s="31"/>
      <c r="K107" s="8"/>
      <c r="L107" s="5"/>
    </row>
    <row r="108" spans="1:12" ht="12.75">
      <c r="A108" s="97"/>
      <c r="B108" s="98"/>
      <c r="C108" s="192"/>
      <c r="D108" s="99"/>
      <c r="E108" s="99"/>
      <c r="F108" s="99"/>
      <c r="G108" s="100"/>
      <c r="H108" s="31"/>
      <c r="I108" s="31"/>
      <c r="J108" s="31"/>
      <c r="K108" s="8"/>
      <c r="L108" s="5"/>
    </row>
    <row r="109" spans="1:12" ht="12.75">
      <c r="A109" s="97"/>
      <c r="B109" s="192" t="s">
        <v>62</v>
      </c>
      <c r="C109" s="192"/>
      <c r="D109" s="193"/>
      <c r="E109" s="99"/>
      <c r="F109" s="99"/>
      <c r="G109" s="100"/>
      <c r="H109" s="31"/>
      <c r="I109" s="31"/>
      <c r="J109" s="31"/>
      <c r="K109" s="8">
        <v>441</v>
      </c>
      <c r="L109" s="5"/>
    </row>
    <row r="110" spans="1:12" ht="12.75">
      <c r="A110" s="66"/>
      <c r="B110" s="194" t="s">
        <v>35</v>
      </c>
      <c r="C110" s="194"/>
      <c r="D110" s="194"/>
      <c r="E110" s="31"/>
      <c r="F110" s="31"/>
      <c r="G110" s="37"/>
      <c r="H110" s="31"/>
      <c r="I110" s="31"/>
      <c r="J110" s="31"/>
      <c r="K110" s="8">
        <v>122</v>
      </c>
      <c r="L110" s="5"/>
    </row>
    <row r="111" spans="1:12" ht="12.75">
      <c r="A111" s="69"/>
      <c r="B111" s="70" t="s">
        <v>60</v>
      </c>
      <c r="C111" s="31"/>
      <c r="D111" s="31"/>
      <c r="E111" s="31"/>
      <c r="F111" s="31"/>
      <c r="G111" s="37"/>
      <c r="H111" s="31"/>
      <c r="I111" s="31"/>
      <c r="J111" s="31"/>
      <c r="K111" s="8">
        <v>1715</v>
      </c>
      <c r="L111" s="5"/>
    </row>
    <row r="112" spans="1:12" ht="12.75">
      <c r="A112" s="66"/>
      <c r="B112" s="31"/>
      <c r="C112" s="31"/>
      <c r="D112" s="31"/>
      <c r="E112" s="31"/>
      <c r="F112" s="31"/>
      <c r="G112" s="37"/>
      <c r="H112" s="67" t="s">
        <v>61</v>
      </c>
      <c r="I112" s="31"/>
      <c r="J112" s="31"/>
      <c r="K112" s="68">
        <f>SUM(K109:K111)</f>
        <v>2278</v>
      </c>
      <c r="L112" s="5"/>
    </row>
    <row r="113" spans="1:12" ht="12.75">
      <c r="A113" s="89" t="s">
        <v>105</v>
      </c>
      <c r="B113" s="73" t="s">
        <v>106</v>
      </c>
      <c r="C113" s="74"/>
      <c r="D113" s="73"/>
      <c r="E113" s="73"/>
      <c r="F113" s="74"/>
      <c r="G113" s="75"/>
      <c r="H113" s="31"/>
      <c r="I113" s="31"/>
      <c r="J113" s="31"/>
      <c r="K113" s="8"/>
      <c r="L113" s="5"/>
    </row>
    <row r="114" spans="1:12" ht="12.75">
      <c r="A114" s="97"/>
      <c r="B114" s="98"/>
      <c r="C114" s="99"/>
      <c r="D114" s="98"/>
      <c r="E114" s="98"/>
      <c r="F114" s="99"/>
      <c r="G114" s="100"/>
      <c r="H114" s="31"/>
      <c r="I114" s="31"/>
      <c r="J114" s="31"/>
      <c r="K114" s="8"/>
      <c r="L114" s="5"/>
    </row>
    <row r="115" spans="1:12" ht="12.75">
      <c r="A115" s="69"/>
      <c r="B115" s="70" t="s">
        <v>62</v>
      </c>
      <c r="C115" s="31"/>
      <c r="D115" s="31"/>
      <c r="E115" s="31"/>
      <c r="F115" s="31"/>
      <c r="G115" s="37"/>
      <c r="H115" s="31"/>
      <c r="I115" s="31"/>
      <c r="J115" s="31"/>
      <c r="K115" s="8">
        <v>1665</v>
      </c>
      <c r="L115" s="5">
        <v>7</v>
      </c>
    </row>
    <row r="116" spans="1:12" ht="12.75">
      <c r="A116" s="64"/>
      <c r="B116" s="72" t="s">
        <v>35</v>
      </c>
      <c r="C116" s="72"/>
      <c r="G116" s="11"/>
      <c r="K116" s="8">
        <v>226</v>
      </c>
      <c r="L116" s="5"/>
    </row>
    <row r="117" spans="1:12" ht="12.75">
      <c r="A117" s="66"/>
      <c r="B117" s="31"/>
      <c r="C117" s="31"/>
      <c r="D117" s="31"/>
      <c r="E117" s="31"/>
      <c r="F117" s="31"/>
      <c r="G117" s="37"/>
      <c r="H117" s="67" t="s">
        <v>61</v>
      </c>
      <c r="I117" s="31"/>
      <c r="J117" s="31"/>
      <c r="K117" s="68">
        <f>SUM(K115:K116)</f>
        <v>1891</v>
      </c>
      <c r="L117" s="68">
        <f>SUM(L115:L116)</f>
        <v>7</v>
      </c>
    </row>
    <row r="118" spans="1:12" ht="12.75">
      <c r="A118" s="89" t="s">
        <v>107</v>
      </c>
      <c r="B118" s="73" t="s">
        <v>108</v>
      </c>
      <c r="C118" s="74"/>
      <c r="D118" s="73"/>
      <c r="E118" s="73"/>
      <c r="F118" s="74"/>
      <c r="G118" s="75"/>
      <c r="H118" s="31"/>
      <c r="I118" s="31"/>
      <c r="J118" s="31"/>
      <c r="K118" s="8"/>
      <c r="L118" s="5"/>
    </row>
    <row r="119" spans="1:12" ht="12.75">
      <c r="A119" s="97"/>
      <c r="B119" s="98"/>
      <c r="C119" s="99"/>
      <c r="D119" s="98"/>
      <c r="E119" s="98"/>
      <c r="F119" s="99"/>
      <c r="G119" s="100"/>
      <c r="H119" s="31"/>
      <c r="I119" s="31"/>
      <c r="J119" s="31"/>
      <c r="K119" s="8"/>
      <c r="L119" s="5"/>
    </row>
    <row r="120" spans="1:12" ht="12.75">
      <c r="A120" s="69"/>
      <c r="B120" s="70" t="s">
        <v>62</v>
      </c>
      <c r="C120" s="31"/>
      <c r="D120" s="31"/>
      <c r="E120" s="31"/>
      <c r="F120" s="31"/>
      <c r="G120" s="37"/>
      <c r="H120" s="31"/>
      <c r="I120" s="31"/>
      <c r="J120" s="31"/>
      <c r="K120" s="8">
        <v>1401</v>
      </c>
      <c r="L120" s="5">
        <v>2</v>
      </c>
    </row>
    <row r="121" spans="1:12" ht="12.75">
      <c r="A121" s="64"/>
      <c r="B121" s="72" t="s">
        <v>35</v>
      </c>
      <c r="C121" s="72"/>
      <c r="G121" s="11"/>
      <c r="K121" s="8">
        <v>189</v>
      </c>
      <c r="L121" s="5"/>
    </row>
    <row r="122" spans="1:12" ht="12.75">
      <c r="A122" s="69"/>
      <c r="B122" s="70" t="s">
        <v>60</v>
      </c>
      <c r="C122" s="31"/>
      <c r="D122" s="31"/>
      <c r="E122" s="31"/>
      <c r="F122" s="31"/>
      <c r="G122" s="37"/>
      <c r="H122" s="67"/>
      <c r="I122" s="31"/>
      <c r="J122" s="31"/>
      <c r="K122" s="8">
        <v>0</v>
      </c>
      <c r="L122" s="5"/>
    </row>
    <row r="123" spans="1:12" ht="12.75">
      <c r="A123" s="66"/>
      <c r="B123" s="31"/>
      <c r="C123" s="31"/>
      <c r="D123" s="31"/>
      <c r="E123" s="31"/>
      <c r="F123" s="31"/>
      <c r="G123" s="37"/>
      <c r="H123" s="67" t="s">
        <v>61</v>
      </c>
      <c r="I123" s="31"/>
      <c r="J123" s="31"/>
      <c r="K123" s="68">
        <f>SUM(K120:K122)</f>
        <v>1590</v>
      </c>
      <c r="L123" s="68">
        <f>SUM(L120:L122)</f>
        <v>2</v>
      </c>
    </row>
    <row r="124" spans="1:12" ht="12.75">
      <c r="A124" s="89" t="s">
        <v>109</v>
      </c>
      <c r="B124" s="73" t="s">
        <v>110</v>
      </c>
      <c r="C124" s="74"/>
      <c r="D124" s="73"/>
      <c r="E124" s="73"/>
      <c r="F124" s="74"/>
      <c r="G124" s="75"/>
      <c r="H124" s="31"/>
      <c r="I124" s="31"/>
      <c r="J124" s="31"/>
      <c r="K124" s="8"/>
      <c r="L124" s="5"/>
    </row>
    <row r="125" spans="1:12" ht="12.75">
      <c r="A125" s="97"/>
      <c r="B125" s="98"/>
      <c r="C125" s="99"/>
      <c r="D125" s="98"/>
      <c r="E125" s="98"/>
      <c r="F125" s="99"/>
      <c r="G125" s="100"/>
      <c r="H125" s="31"/>
      <c r="I125" s="31"/>
      <c r="J125" s="31"/>
      <c r="K125" s="8"/>
      <c r="L125" s="5"/>
    </row>
    <row r="126" spans="1:12" ht="12.75">
      <c r="A126" s="69"/>
      <c r="B126" s="70" t="s">
        <v>62</v>
      </c>
      <c r="C126" s="31"/>
      <c r="D126" s="31"/>
      <c r="E126" s="31"/>
      <c r="F126" s="31"/>
      <c r="G126" s="37"/>
      <c r="H126" s="31"/>
      <c r="I126" s="31"/>
      <c r="J126" s="31"/>
      <c r="K126" s="8">
        <v>695</v>
      </c>
      <c r="L126" s="5">
        <v>1</v>
      </c>
    </row>
    <row r="127" spans="1:12" ht="12.75">
      <c r="A127" s="64"/>
      <c r="B127" s="72" t="s">
        <v>35</v>
      </c>
      <c r="C127" s="72"/>
      <c r="G127" s="11"/>
      <c r="K127" s="8">
        <v>150</v>
      </c>
      <c r="L127" s="5"/>
    </row>
    <row r="128" spans="1:12" ht="12.75">
      <c r="A128" s="69"/>
      <c r="B128" s="70" t="s">
        <v>60</v>
      </c>
      <c r="C128" s="31"/>
      <c r="D128" s="31"/>
      <c r="E128" s="31"/>
      <c r="F128" s="31"/>
      <c r="G128" s="37"/>
      <c r="H128" s="67"/>
      <c r="I128" s="31"/>
      <c r="J128" s="31"/>
      <c r="K128" s="8">
        <v>571</v>
      </c>
      <c r="L128" s="5"/>
    </row>
    <row r="129" spans="1:12" ht="12.75">
      <c r="A129" s="66"/>
      <c r="B129" s="31"/>
      <c r="C129" s="31"/>
      <c r="D129" s="31"/>
      <c r="E129" s="31"/>
      <c r="F129" s="31"/>
      <c r="G129" s="37"/>
      <c r="H129" s="67" t="s">
        <v>61</v>
      </c>
      <c r="I129" s="31"/>
      <c r="J129" s="31"/>
      <c r="K129" s="68">
        <f>SUM(K126:K128)</f>
        <v>1416</v>
      </c>
      <c r="L129" s="5">
        <v>1</v>
      </c>
    </row>
    <row r="130" spans="1:12" ht="12.75">
      <c r="A130" s="89" t="s">
        <v>111</v>
      </c>
      <c r="B130" s="73" t="s">
        <v>112</v>
      </c>
      <c r="C130" s="74"/>
      <c r="D130" s="73"/>
      <c r="E130" s="73"/>
      <c r="F130" s="74"/>
      <c r="G130" s="75"/>
      <c r="H130" s="31"/>
      <c r="I130" s="31"/>
      <c r="J130" s="31"/>
      <c r="K130" s="8"/>
      <c r="L130" s="5"/>
    </row>
    <row r="131" spans="1:12" ht="12.75">
      <c r="A131" s="97"/>
      <c r="B131" s="98"/>
      <c r="C131" s="99"/>
      <c r="D131" s="98"/>
      <c r="E131" s="98"/>
      <c r="F131" s="99"/>
      <c r="G131" s="100"/>
      <c r="H131" s="31"/>
      <c r="I131" s="31"/>
      <c r="J131" s="31"/>
      <c r="K131" s="8"/>
      <c r="L131" s="5"/>
    </row>
    <row r="132" spans="1:12" ht="12.75">
      <c r="A132" s="69"/>
      <c r="B132" s="70" t="s">
        <v>62</v>
      </c>
      <c r="C132" s="31"/>
      <c r="D132" s="31"/>
      <c r="E132" s="31"/>
      <c r="F132" s="31"/>
      <c r="G132" s="37"/>
      <c r="H132" s="31"/>
      <c r="I132" s="31"/>
      <c r="J132" s="31"/>
      <c r="K132" s="8">
        <v>644</v>
      </c>
      <c r="L132" s="5">
        <v>1</v>
      </c>
    </row>
    <row r="133" spans="1:12" ht="12.75">
      <c r="A133" s="64"/>
      <c r="B133" s="72" t="s">
        <v>35</v>
      </c>
      <c r="C133" s="72"/>
      <c r="G133" s="11"/>
      <c r="K133" s="8">
        <v>162</v>
      </c>
      <c r="L133" s="5"/>
    </row>
    <row r="134" spans="1:12" ht="12.75">
      <c r="A134" s="69"/>
      <c r="B134" s="70" t="s">
        <v>60</v>
      </c>
      <c r="C134" s="31"/>
      <c r="D134" s="31"/>
      <c r="E134" s="31"/>
      <c r="F134" s="31"/>
      <c r="G134" s="37"/>
      <c r="H134" s="67"/>
      <c r="I134" s="31"/>
      <c r="J134" s="31"/>
      <c r="K134" s="8">
        <v>992</v>
      </c>
      <c r="L134" s="5"/>
    </row>
    <row r="135" spans="1:12" ht="12.75">
      <c r="A135" s="66"/>
      <c r="B135" s="31"/>
      <c r="C135" s="31"/>
      <c r="D135" s="31"/>
      <c r="E135" s="31"/>
      <c r="F135" s="31"/>
      <c r="G135" s="37"/>
      <c r="H135" s="67" t="s">
        <v>61</v>
      </c>
      <c r="I135" s="31"/>
      <c r="J135" s="31"/>
      <c r="K135" s="68">
        <f>SUM(K132:K134)</f>
        <v>1798</v>
      </c>
      <c r="L135" s="5">
        <v>1</v>
      </c>
    </row>
    <row r="136" spans="1:12" ht="12.75">
      <c r="A136" s="89" t="s">
        <v>113</v>
      </c>
      <c r="B136" s="73" t="s">
        <v>114</v>
      </c>
      <c r="C136" s="74"/>
      <c r="D136" s="73"/>
      <c r="E136" s="73"/>
      <c r="F136" s="74"/>
      <c r="G136" s="75"/>
      <c r="H136" s="31"/>
      <c r="I136" s="31"/>
      <c r="J136" s="31"/>
      <c r="K136" s="8"/>
      <c r="L136" s="5"/>
    </row>
    <row r="137" spans="1:12" ht="12.75">
      <c r="A137" s="97"/>
      <c r="B137" s="98"/>
      <c r="C137" s="99"/>
      <c r="D137" s="98"/>
      <c r="E137" s="98"/>
      <c r="F137" s="99"/>
      <c r="G137" s="100"/>
      <c r="H137" s="99"/>
      <c r="I137" s="31"/>
      <c r="J137" s="31"/>
      <c r="K137" s="8"/>
      <c r="L137" s="5"/>
    </row>
    <row r="138" spans="1:12" ht="12.75">
      <c r="A138" s="69"/>
      <c r="B138" s="70" t="s">
        <v>60</v>
      </c>
      <c r="C138" s="31"/>
      <c r="D138" s="31"/>
      <c r="E138" s="31"/>
      <c r="F138" s="31"/>
      <c r="G138" s="37"/>
      <c r="H138" s="67"/>
      <c r="I138" s="31"/>
      <c r="J138" s="31"/>
      <c r="K138" s="8">
        <v>97</v>
      </c>
      <c r="L138" s="5"/>
    </row>
    <row r="139" spans="1:12" ht="13.5" thickBot="1">
      <c r="A139" s="90"/>
      <c r="B139" s="91"/>
      <c r="C139" s="91"/>
      <c r="D139" s="91"/>
      <c r="E139" s="91"/>
      <c r="F139" s="91"/>
      <c r="G139" s="92"/>
      <c r="H139" s="93" t="s">
        <v>61</v>
      </c>
      <c r="I139" s="91"/>
      <c r="J139" s="91"/>
      <c r="K139" s="94">
        <f>SUM(K138)</f>
        <v>97</v>
      </c>
      <c r="L139" s="95"/>
    </row>
    <row r="140" spans="1:12" ht="17.25" thickBot="1" thickTop="1">
      <c r="A140" s="286" t="s">
        <v>115</v>
      </c>
      <c r="B140" s="287"/>
      <c r="C140" s="287"/>
      <c r="D140" s="287"/>
      <c r="E140" s="287"/>
      <c r="F140" s="287"/>
      <c r="G140" s="287"/>
      <c r="H140" s="287"/>
      <c r="I140" s="287"/>
      <c r="J140" s="288"/>
      <c r="K140" s="96">
        <f>K10+K14+K19+K28+K32+K36+K42+K46+K51+K55+K60+K64+K68+K72+K77+K82+K90+K94+K98+K102+K106+K112+K117+K123+K129+K135+K139+K86</f>
        <v>232313</v>
      </c>
      <c r="L140" s="96">
        <f>L10+L14+L19+L28+L32+L36+L42+L46+L51+L55+L60+L64+L68+L72+L77+L82+L90+L94+L98+L102+L106+L112+L117+L123+L129+L135+L139+L86</f>
        <v>19</v>
      </c>
    </row>
    <row r="141" ht="13.5" thickTop="1"/>
  </sheetData>
  <sheetProtection/>
  <mergeCells count="7">
    <mergeCell ref="G1:L1"/>
    <mergeCell ref="B7:G7"/>
    <mergeCell ref="B6:J6"/>
    <mergeCell ref="A140:J140"/>
    <mergeCell ref="A3:K3"/>
    <mergeCell ref="A4:K4"/>
    <mergeCell ref="B11:G11"/>
  </mergeCells>
  <printOptions/>
  <pageMargins left="0.75" right="0.75" top="1" bottom="1" header="0.5" footer="0.5"/>
  <pageSetup horizontalDpi="600" verticalDpi="600" orientation="portrait" paperSize="9" scale="70" r:id="rId1"/>
  <rowBreaks count="1" manualBreakCount="1">
    <brk id="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110" zoomScaleSheetLayoutView="110" zoomScalePageLayoutView="0" workbookViewId="0" topLeftCell="A1">
      <selection activeCell="G1" sqref="G1:L1"/>
    </sheetView>
  </sheetViews>
  <sheetFormatPr defaultColWidth="9.00390625" defaultRowHeight="12.75"/>
  <sheetData>
    <row r="1" spans="7:12" ht="12.75">
      <c r="G1" s="279" t="s">
        <v>370</v>
      </c>
      <c r="H1" s="279"/>
      <c r="I1" s="279"/>
      <c r="J1" s="279"/>
      <c r="K1" s="279"/>
      <c r="L1" s="279"/>
    </row>
    <row r="2" spans="7:12" ht="12.75">
      <c r="G2" s="165"/>
      <c r="H2" s="165"/>
      <c r="I2" s="165"/>
      <c r="J2" s="165"/>
      <c r="K2" s="165"/>
      <c r="L2" s="165"/>
    </row>
    <row r="3" spans="4:12" ht="18">
      <c r="D3" s="290" t="s">
        <v>285</v>
      </c>
      <c r="E3" s="290"/>
      <c r="F3" s="290"/>
      <c r="G3" s="290"/>
      <c r="H3" s="290"/>
      <c r="I3" s="165"/>
      <c r="J3" s="165"/>
      <c r="K3" s="165"/>
      <c r="L3" s="165"/>
    </row>
    <row r="4" spans="1:11" ht="18">
      <c r="A4" s="256" t="s">
        <v>284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 ht="18">
      <c r="A5" s="289" t="s">
        <v>328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ht="13.5" thickBot="1"/>
    <row r="7" spans="1:12" ht="39.75" thickBot="1" thickTop="1">
      <c r="A7" s="59" t="s">
        <v>71</v>
      </c>
      <c r="B7" s="283" t="s">
        <v>2</v>
      </c>
      <c r="C7" s="284"/>
      <c r="D7" s="284"/>
      <c r="E7" s="284"/>
      <c r="F7" s="284"/>
      <c r="G7" s="284"/>
      <c r="H7" s="284"/>
      <c r="I7" s="284"/>
      <c r="J7" s="285"/>
      <c r="K7" s="60" t="s">
        <v>68</v>
      </c>
      <c r="L7" s="60" t="s">
        <v>69</v>
      </c>
    </row>
    <row r="8" spans="1:12" ht="12.75">
      <c r="A8" s="88" t="s">
        <v>326</v>
      </c>
      <c r="B8" s="280" t="s">
        <v>327</v>
      </c>
      <c r="C8" s="281"/>
      <c r="D8" s="281"/>
      <c r="E8" s="281"/>
      <c r="F8" s="281"/>
      <c r="G8" s="282"/>
      <c r="H8" s="30"/>
      <c r="I8" s="31"/>
      <c r="J8" s="37"/>
      <c r="K8" s="5"/>
      <c r="L8" s="5"/>
    </row>
    <row r="9" spans="1:12" ht="12.75">
      <c r="A9" s="69"/>
      <c r="B9" s="70" t="s">
        <v>62</v>
      </c>
      <c r="C9" s="31"/>
      <c r="D9" s="31"/>
      <c r="E9" s="31"/>
      <c r="F9" s="31"/>
      <c r="G9" s="37"/>
      <c r="H9" s="31"/>
      <c r="I9" s="31"/>
      <c r="J9" s="31"/>
      <c r="K9" s="8">
        <v>560</v>
      </c>
      <c r="L9" s="5"/>
    </row>
    <row r="10" spans="1:12" ht="12.75">
      <c r="A10" s="64"/>
      <c r="B10" s="72" t="s">
        <v>35</v>
      </c>
      <c r="C10" s="72"/>
      <c r="G10" s="11"/>
      <c r="K10" s="8">
        <v>136</v>
      </c>
      <c r="L10" s="5"/>
    </row>
    <row r="11" spans="1:12" ht="12.75">
      <c r="A11" s="69"/>
      <c r="B11" s="70" t="s">
        <v>60</v>
      </c>
      <c r="C11" s="31"/>
      <c r="D11" s="31"/>
      <c r="E11" s="31"/>
      <c r="F11" s="31"/>
      <c r="G11" s="37"/>
      <c r="H11" s="67"/>
      <c r="I11" s="31"/>
      <c r="J11" s="31"/>
      <c r="K11" s="8">
        <v>150</v>
      </c>
      <c r="L11" s="5"/>
    </row>
    <row r="12" spans="1:12" ht="12.75">
      <c r="A12" s="66"/>
      <c r="B12" s="31"/>
      <c r="C12" s="31"/>
      <c r="D12" s="31"/>
      <c r="E12" s="31"/>
      <c r="F12" s="31"/>
      <c r="G12" s="37"/>
      <c r="H12" s="67" t="s">
        <v>61</v>
      </c>
      <c r="I12" s="31"/>
      <c r="J12" s="31"/>
      <c r="K12" s="68">
        <f>SUM(K9:K11)</f>
        <v>846</v>
      </c>
      <c r="L12" s="5"/>
    </row>
    <row r="13" spans="1:12" ht="12.75">
      <c r="A13" s="89" t="s">
        <v>74</v>
      </c>
      <c r="B13" s="76" t="s">
        <v>63</v>
      </c>
      <c r="C13" s="77"/>
      <c r="D13" s="78"/>
      <c r="E13" s="78"/>
      <c r="F13" s="78"/>
      <c r="G13" s="79"/>
      <c r="H13" s="38"/>
      <c r="I13" s="38"/>
      <c r="J13" s="38"/>
      <c r="K13" s="8"/>
      <c r="L13" s="5"/>
    </row>
    <row r="14" spans="1:12" ht="12.75">
      <c r="A14" s="64"/>
      <c r="B14" s="72" t="s">
        <v>62</v>
      </c>
      <c r="C14" s="72"/>
      <c r="G14" s="11"/>
      <c r="J14" s="12"/>
      <c r="K14" s="8">
        <v>12655</v>
      </c>
      <c r="L14" s="5">
        <v>6</v>
      </c>
    </row>
    <row r="15" spans="1:12" ht="12.75">
      <c r="A15" s="69"/>
      <c r="B15" s="70" t="s">
        <v>90</v>
      </c>
      <c r="C15" s="70"/>
      <c r="D15" s="70"/>
      <c r="E15" s="31"/>
      <c r="F15" s="31"/>
      <c r="G15" s="37"/>
      <c r="H15" s="31"/>
      <c r="I15" s="31"/>
      <c r="J15" s="31"/>
      <c r="K15" s="8">
        <v>3219</v>
      </c>
      <c r="L15" s="5"/>
    </row>
    <row r="16" spans="1:12" ht="12.75">
      <c r="A16" s="69"/>
      <c r="B16" s="70" t="s">
        <v>60</v>
      </c>
      <c r="C16" s="31"/>
      <c r="D16" s="31"/>
      <c r="E16" s="31"/>
      <c r="F16" s="31"/>
      <c r="G16" s="37"/>
      <c r="H16" s="31"/>
      <c r="I16" s="31"/>
      <c r="J16" s="31"/>
      <c r="K16" s="8">
        <v>3171</v>
      </c>
      <c r="L16" s="5"/>
    </row>
    <row r="17" spans="1:12" ht="12.75">
      <c r="A17" s="66"/>
      <c r="B17" s="31"/>
      <c r="C17" s="31"/>
      <c r="D17" s="31"/>
      <c r="E17" s="31"/>
      <c r="F17" s="31"/>
      <c r="G17" s="37"/>
      <c r="H17" s="67" t="s">
        <v>61</v>
      </c>
      <c r="I17" s="31"/>
      <c r="J17" s="31"/>
      <c r="K17" s="68">
        <f>SUM(K14:K16)</f>
        <v>19045</v>
      </c>
      <c r="L17" s="5">
        <v>6</v>
      </c>
    </row>
    <row r="18" spans="1:12" ht="12.75">
      <c r="A18" s="89" t="s">
        <v>286</v>
      </c>
      <c r="B18" s="73" t="s">
        <v>287</v>
      </c>
      <c r="C18" s="74"/>
      <c r="D18" s="73"/>
      <c r="E18" s="73"/>
      <c r="F18" s="74"/>
      <c r="G18" s="75"/>
      <c r="H18" s="31"/>
      <c r="I18" s="31"/>
      <c r="J18" s="31"/>
      <c r="K18" s="8"/>
      <c r="L18" s="5"/>
    </row>
    <row r="19" spans="1:12" ht="12.75">
      <c r="A19" s="69"/>
      <c r="B19" s="70" t="s">
        <v>62</v>
      </c>
      <c r="C19" s="31"/>
      <c r="D19" s="31"/>
      <c r="E19" s="31"/>
      <c r="F19" s="31"/>
      <c r="G19" s="37"/>
      <c r="H19" s="31"/>
      <c r="I19" s="31"/>
      <c r="J19" s="31"/>
      <c r="K19" s="8">
        <v>2547</v>
      </c>
      <c r="L19" s="5">
        <v>1</v>
      </c>
    </row>
    <row r="20" spans="1:12" ht="12.75">
      <c r="A20" s="64"/>
      <c r="B20" s="72" t="s">
        <v>35</v>
      </c>
      <c r="C20" s="72"/>
      <c r="G20" s="11"/>
      <c r="K20" s="8">
        <v>623</v>
      </c>
      <c r="L20" s="5"/>
    </row>
    <row r="21" spans="1:12" ht="12.75">
      <c r="A21" s="69"/>
      <c r="B21" s="70" t="s">
        <v>60</v>
      </c>
      <c r="C21" s="31"/>
      <c r="D21" s="31"/>
      <c r="E21" s="31"/>
      <c r="F21" s="31"/>
      <c r="G21" s="37"/>
      <c r="H21" s="67"/>
      <c r="I21" s="31"/>
      <c r="J21" s="31"/>
      <c r="K21" s="8">
        <v>553</v>
      </c>
      <c r="L21" s="5"/>
    </row>
    <row r="22" spans="1:12" ht="13.5" thickBot="1">
      <c r="A22" s="66"/>
      <c r="B22" s="31"/>
      <c r="C22" s="31"/>
      <c r="D22" s="31"/>
      <c r="E22" s="31"/>
      <c r="F22" s="31"/>
      <c r="G22" s="37"/>
      <c r="H22" s="67" t="s">
        <v>61</v>
      </c>
      <c r="I22" s="31"/>
      <c r="J22" s="31"/>
      <c r="K22" s="68">
        <f>SUM(K19:K21)</f>
        <v>3723</v>
      </c>
      <c r="L22" s="5">
        <v>1</v>
      </c>
    </row>
    <row r="23" spans="1:12" ht="17.25" thickBot="1" thickTop="1">
      <c r="A23" s="286" t="s">
        <v>115</v>
      </c>
      <c r="B23" s="287"/>
      <c r="C23" s="287"/>
      <c r="D23" s="287"/>
      <c r="E23" s="287"/>
      <c r="F23" s="287"/>
      <c r="G23" s="287"/>
      <c r="H23" s="287"/>
      <c r="I23" s="287"/>
      <c r="J23" s="288"/>
      <c r="K23" s="96">
        <f>K12+K17+K22</f>
        <v>23614</v>
      </c>
      <c r="L23" s="96">
        <f>L12+L17+L22</f>
        <v>7</v>
      </c>
    </row>
    <row r="24" ht="13.5" thickTop="1"/>
  </sheetData>
  <sheetProtection/>
  <mergeCells count="7">
    <mergeCell ref="B8:G8"/>
    <mergeCell ref="D3:H3"/>
    <mergeCell ref="A23:J23"/>
    <mergeCell ref="G1:L1"/>
    <mergeCell ref="A4:K4"/>
    <mergeCell ref="A5:K5"/>
    <mergeCell ref="B7:J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selection activeCell="G1" sqref="G1:L1"/>
    </sheetView>
  </sheetViews>
  <sheetFormatPr defaultColWidth="9.00390625" defaultRowHeight="12.75"/>
  <sheetData>
    <row r="1" spans="7:12" ht="12.75">
      <c r="G1" s="279" t="s">
        <v>371</v>
      </c>
      <c r="H1" s="279"/>
      <c r="I1" s="279"/>
      <c r="J1" s="279"/>
      <c r="K1" s="279"/>
      <c r="L1" s="279"/>
    </row>
    <row r="2" spans="7:12" ht="12.75">
      <c r="G2" s="165"/>
      <c r="H2" s="165"/>
      <c r="I2" s="165"/>
      <c r="J2" s="165"/>
      <c r="K2" s="165"/>
      <c r="L2" s="165"/>
    </row>
    <row r="3" spans="4:12" ht="18">
      <c r="D3" s="290" t="s">
        <v>218</v>
      </c>
      <c r="E3" s="290"/>
      <c r="F3" s="290"/>
      <c r="G3" s="290"/>
      <c r="H3" s="290"/>
      <c r="I3" s="165"/>
      <c r="J3" s="165"/>
      <c r="K3" s="165"/>
      <c r="L3" s="165"/>
    </row>
    <row r="4" spans="1:11" ht="18">
      <c r="A4" s="256" t="s">
        <v>284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 ht="18">
      <c r="A5" s="289" t="s">
        <v>328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ht="13.5" thickBot="1"/>
    <row r="7" spans="1:12" ht="39.75" thickBot="1" thickTop="1">
      <c r="A7" s="59" t="s">
        <v>71</v>
      </c>
      <c r="B7" s="283" t="s">
        <v>2</v>
      </c>
      <c r="C7" s="284"/>
      <c r="D7" s="284"/>
      <c r="E7" s="284"/>
      <c r="F7" s="284"/>
      <c r="G7" s="284"/>
      <c r="H7" s="284"/>
      <c r="I7" s="284"/>
      <c r="J7" s="285"/>
      <c r="K7" s="60" t="s">
        <v>68</v>
      </c>
      <c r="L7" s="60" t="s">
        <v>69</v>
      </c>
    </row>
    <row r="8" spans="1:12" ht="12.75">
      <c r="A8" s="88" t="s">
        <v>288</v>
      </c>
      <c r="B8" s="280" t="s">
        <v>289</v>
      </c>
      <c r="C8" s="281"/>
      <c r="D8" s="281"/>
      <c r="E8" s="281"/>
      <c r="F8" s="281"/>
      <c r="G8" s="282"/>
      <c r="H8" s="30"/>
      <c r="I8" s="31"/>
      <c r="J8" s="37"/>
      <c r="K8" s="5"/>
      <c r="L8" s="5"/>
    </row>
    <row r="9" spans="1:12" ht="12.75">
      <c r="A9" s="64"/>
      <c r="B9" s="72"/>
      <c r="C9" s="72"/>
      <c r="G9" s="11"/>
      <c r="K9" s="8"/>
      <c r="L9" s="5"/>
    </row>
    <row r="10" spans="1:12" ht="12.75">
      <c r="A10" s="69"/>
      <c r="B10" s="70" t="s">
        <v>60</v>
      </c>
      <c r="C10" s="31"/>
      <c r="D10" s="31"/>
      <c r="E10" s="31"/>
      <c r="F10" s="31"/>
      <c r="G10" s="37"/>
      <c r="H10" s="67"/>
      <c r="I10" s="31"/>
      <c r="J10" s="31"/>
      <c r="K10" s="8">
        <v>11426</v>
      </c>
      <c r="L10" s="5"/>
    </row>
    <row r="11" spans="1:12" ht="13.5" thickBot="1">
      <c r="A11" s="66"/>
      <c r="B11" s="31"/>
      <c r="C11" s="31"/>
      <c r="D11" s="31"/>
      <c r="E11" s="31"/>
      <c r="F11" s="31"/>
      <c r="G11" s="37"/>
      <c r="H11" s="67" t="s">
        <v>61</v>
      </c>
      <c r="I11" s="31"/>
      <c r="J11" s="31"/>
      <c r="K11" s="68">
        <f>SUM(K9:K10)</f>
        <v>11426</v>
      </c>
      <c r="L11" s="5"/>
    </row>
    <row r="12" spans="1:12" ht="12.75">
      <c r="A12" s="88" t="s">
        <v>290</v>
      </c>
      <c r="B12" s="280" t="s">
        <v>291</v>
      </c>
      <c r="C12" s="281"/>
      <c r="D12" s="281"/>
      <c r="E12" s="281"/>
      <c r="F12" s="281"/>
      <c r="G12" s="282"/>
      <c r="H12" s="30"/>
      <c r="I12" s="31"/>
      <c r="J12" s="37"/>
      <c r="K12" s="5"/>
      <c r="L12" s="5"/>
    </row>
    <row r="13" spans="1:12" ht="12.75">
      <c r="A13" s="69"/>
      <c r="B13" s="70" t="s">
        <v>62</v>
      </c>
      <c r="C13" s="31"/>
      <c r="D13" s="31"/>
      <c r="E13" s="31"/>
      <c r="F13" s="31"/>
      <c r="G13" s="37"/>
      <c r="H13" s="31"/>
      <c r="I13" s="31"/>
      <c r="J13" s="31"/>
      <c r="K13" s="8">
        <v>14895</v>
      </c>
      <c r="L13" s="5">
        <v>8</v>
      </c>
    </row>
    <row r="14" spans="1:12" ht="12.75">
      <c r="A14" s="64"/>
      <c r="B14" s="72" t="s">
        <v>35</v>
      </c>
      <c r="C14" s="72"/>
      <c r="G14" s="11"/>
      <c r="K14" s="8">
        <v>3951</v>
      </c>
      <c r="L14" s="5"/>
    </row>
    <row r="15" spans="1:12" ht="12.75">
      <c r="A15" s="69"/>
      <c r="B15" s="70" t="s">
        <v>60</v>
      </c>
      <c r="C15" s="31"/>
      <c r="D15" s="31"/>
      <c r="E15" s="31"/>
      <c r="F15" s="31"/>
      <c r="G15" s="37"/>
      <c r="H15" s="67"/>
      <c r="I15" s="31"/>
      <c r="J15" s="31"/>
      <c r="K15" s="8">
        <v>5371</v>
      </c>
      <c r="L15" s="5"/>
    </row>
    <row r="16" spans="1:12" ht="12.75">
      <c r="A16" s="69"/>
      <c r="B16" s="70" t="s">
        <v>78</v>
      </c>
      <c r="C16" s="31"/>
      <c r="D16" s="31"/>
      <c r="E16" s="31"/>
      <c r="F16" s="31"/>
      <c r="G16" s="37"/>
      <c r="H16" s="67"/>
      <c r="I16" s="31"/>
      <c r="J16" s="31"/>
      <c r="K16" s="8"/>
      <c r="L16" s="5"/>
    </row>
    <row r="17" spans="1:12" ht="12.75">
      <c r="A17" s="66"/>
      <c r="B17" s="31"/>
      <c r="C17" s="31"/>
      <c r="D17" s="31"/>
      <c r="E17" s="31"/>
      <c r="F17" s="31"/>
      <c r="G17" s="37"/>
      <c r="H17" s="67" t="s">
        <v>61</v>
      </c>
      <c r="I17" s="31"/>
      <c r="J17" s="31"/>
      <c r="K17" s="68">
        <f>SUM(K13:K16)</f>
        <v>24217</v>
      </c>
      <c r="L17" s="5">
        <v>8</v>
      </c>
    </row>
    <row r="18" spans="1:12" ht="12.75">
      <c r="A18" s="89" t="s">
        <v>292</v>
      </c>
      <c r="B18" s="76" t="s">
        <v>293</v>
      </c>
      <c r="C18" s="77"/>
      <c r="D18" s="78"/>
      <c r="E18" s="78"/>
      <c r="F18" s="78"/>
      <c r="G18" s="79"/>
      <c r="H18" s="38"/>
      <c r="I18" s="38"/>
      <c r="J18" s="38"/>
      <c r="K18" s="8"/>
      <c r="L18" s="5"/>
    </row>
    <row r="19" spans="1:12" ht="12.75">
      <c r="A19" s="64"/>
      <c r="B19" s="72" t="s">
        <v>62</v>
      </c>
      <c r="C19" s="72"/>
      <c r="G19" s="11"/>
      <c r="J19" s="12"/>
      <c r="K19" s="8">
        <v>126</v>
      </c>
      <c r="L19" s="5"/>
    </row>
    <row r="20" spans="1:12" ht="12.75">
      <c r="A20" s="69"/>
      <c r="B20" s="70" t="s">
        <v>90</v>
      </c>
      <c r="C20" s="70"/>
      <c r="D20" s="70"/>
      <c r="E20" s="31"/>
      <c r="F20" s="31"/>
      <c r="G20" s="37"/>
      <c r="H20" s="31"/>
      <c r="I20" s="31"/>
      <c r="J20" s="31"/>
      <c r="K20" s="8">
        <v>30</v>
      </c>
      <c r="L20" s="5"/>
    </row>
    <row r="21" spans="1:12" ht="12.75">
      <c r="A21" s="69"/>
      <c r="B21" s="291" t="s">
        <v>60</v>
      </c>
      <c r="C21" s="292"/>
      <c r="D21" s="292"/>
      <c r="E21" s="292"/>
      <c r="F21" s="292"/>
      <c r="G21" s="293"/>
      <c r="H21" s="31"/>
      <c r="I21" s="31"/>
      <c r="J21" s="31"/>
      <c r="K21" s="8">
        <v>932</v>
      </c>
      <c r="L21" s="5"/>
    </row>
    <row r="22" spans="1:12" ht="13.5" thickBot="1">
      <c r="A22" s="66"/>
      <c r="B22" s="31"/>
      <c r="C22" s="31"/>
      <c r="D22" s="31"/>
      <c r="E22" s="31"/>
      <c r="F22" s="31"/>
      <c r="G22" s="37"/>
      <c r="H22" s="67" t="s">
        <v>61</v>
      </c>
      <c r="I22" s="31"/>
      <c r="J22" s="31"/>
      <c r="K22" s="68">
        <f>SUM(K19:K21)</f>
        <v>1088</v>
      </c>
      <c r="L22" s="5"/>
    </row>
    <row r="23" spans="1:12" ht="12.75">
      <c r="A23" s="88" t="s">
        <v>294</v>
      </c>
      <c r="B23" s="280" t="s">
        <v>295</v>
      </c>
      <c r="C23" s="281"/>
      <c r="D23" s="281"/>
      <c r="E23" s="281"/>
      <c r="F23" s="281"/>
      <c r="G23" s="282"/>
      <c r="H23" s="30"/>
      <c r="I23" s="31"/>
      <c r="J23" s="37"/>
      <c r="K23" s="5"/>
      <c r="L23" s="5"/>
    </row>
    <row r="24" spans="1:12" ht="12.75">
      <c r="A24" s="69"/>
      <c r="B24" s="70" t="s">
        <v>62</v>
      </c>
      <c r="C24" s="31"/>
      <c r="D24" s="31"/>
      <c r="E24" s="31"/>
      <c r="F24" s="31"/>
      <c r="G24" s="37"/>
      <c r="H24" s="31"/>
      <c r="I24" s="31"/>
      <c r="J24" s="31"/>
      <c r="K24" s="8">
        <v>25336</v>
      </c>
      <c r="L24" s="5">
        <v>11</v>
      </c>
    </row>
    <row r="25" spans="1:12" ht="12.75">
      <c r="A25" s="64"/>
      <c r="B25" s="72" t="s">
        <v>35</v>
      </c>
      <c r="C25" s="72"/>
      <c r="G25" s="11"/>
      <c r="K25" s="8">
        <v>6644</v>
      </c>
      <c r="L25" s="5"/>
    </row>
    <row r="26" spans="1:12" ht="12.75">
      <c r="A26" s="69"/>
      <c r="B26" s="70" t="s">
        <v>60</v>
      </c>
      <c r="C26" s="31"/>
      <c r="D26" s="31"/>
      <c r="E26" s="31"/>
      <c r="F26" s="31"/>
      <c r="G26" s="37"/>
      <c r="H26" s="67"/>
      <c r="I26" s="31"/>
      <c r="J26" s="31"/>
      <c r="K26" s="8">
        <v>5323</v>
      </c>
      <c r="L26" s="5"/>
    </row>
    <row r="27" spans="1:12" ht="12.75">
      <c r="A27" s="69"/>
      <c r="B27" s="70" t="s">
        <v>362</v>
      </c>
      <c r="C27" s="31"/>
      <c r="D27" s="31"/>
      <c r="E27" s="31"/>
      <c r="F27" s="31"/>
      <c r="G27" s="37"/>
      <c r="H27" s="67"/>
      <c r="I27" s="31"/>
      <c r="J27" s="31"/>
      <c r="K27" s="8">
        <v>591</v>
      </c>
      <c r="L27" s="5"/>
    </row>
    <row r="28" spans="1:12" ht="12.75">
      <c r="A28" s="66"/>
      <c r="B28" s="31"/>
      <c r="C28" s="31"/>
      <c r="D28" s="31"/>
      <c r="E28" s="31"/>
      <c r="F28" s="31"/>
      <c r="G28" s="37"/>
      <c r="H28" s="67" t="s">
        <v>61</v>
      </c>
      <c r="I28" s="31"/>
      <c r="J28" s="31"/>
      <c r="K28" s="68">
        <f>SUM(K24:K27)</f>
        <v>37894</v>
      </c>
      <c r="L28" s="5">
        <v>11</v>
      </c>
    </row>
    <row r="29" spans="1:12" ht="12.75">
      <c r="A29" s="89" t="s">
        <v>296</v>
      </c>
      <c r="B29" s="76" t="s">
        <v>297</v>
      </c>
      <c r="C29" s="77"/>
      <c r="D29" s="78"/>
      <c r="E29" s="78"/>
      <c r="F29" s="78"/>
      <c r="G29" s="79"/>
      <c r="H29" s="38"/>
      <c r="I29" s="38"/>
      <c r="J29" s="38"/>
      <c r="K29" s="8"/>
      <c r="L29" s="5"/>
    </row>
    <row r="30" spans="1:12" ht="12.75">
      <c r="A30" s="64"/>
      <c r="B30" s="72" t="s">
        <v>62</v>
      </c>
      <c r="C30" s="72"/>
      <c r="G30" s="11"/>
      <c r="J30" s="12"/>
      <c r="K30" s="8">
        <v>2324</v>
      </c>
      <c r="L30" s="5">
        <v>1</v>
      </c>
    </row>
    <row r="31" spans="1:12" ht="12.75">
      <c r="A31" s="69"/>
      <c r="B31" s="70" t="s">
        <v>90</v>
      </c>
      <c r="C31" s="70"/>
      <c r="D31" s="70"/>
      <c r="E31" s="31"/>
      <c r="F31" s="31"/>
      <c r="G31" s="37"/>
      <c r="H31" s="31"/>
      <c r="I31" s="31"/>
      <c r="J31" s="31"/>
      <c r="K31" s="8">
        <v>628</v>
      </c>
      <c r="L31" s="5"/>
    </row>
    <row r="32" spans="1:12" ht="12.75">
      <c r="A32" s="66"/>
      <c r="B32" s="31"/>
      <c r="C32" s="31"/>
      <c r="D32" s="31"/>
      <c r="E32" s="31"/>
      <c r="F32" s="31"/>
      <c r="G32" s="37"/>
      <c r="H32" s="67" t="s">
        <v>61</v>
      </c>
      <c r="I32" s="31"/>
      <c r="J32" s="31"/>
      <c r="K32" s="68">
        <f>SUM(K30:K31)</f>
        <v>2952</v>
      </c>
      <c r="L32" s="5">
        <v>1</v>
      </c>
    </row>
    <row r="33" spans="1:12" ht="12.75">
      <c r="A33" s="89" t="s">
        <v>298</v>
      </c>
      <c r="B33" s="73" t="s">
        <v>299</v>
      </c>
      <c r="C33" s="74"/>
      <c r="D33" s="73"/>
      <c r="E33" s="73"/>
      <c r="F33" s="74"/>
      <c r="G33" s="75"/>
      <c r="H33" s="31"/>
      <c r="I33" s="31"/>
      <c r="J33" s="31"/>
      <c r="K33" s="8"/>
      <c r="L33" s="5"/>
    </row>
    <row r="34" spans="1:12" ht="12.75">
      <c r="A34" s="69"/>
      <c r="B34" s="70" t="s">
        <v>62</v>
      </c>
      <c r="C34" s="31"/>
      <c r="D34" s="31"/>
      <c r="E34" s="31"/>
      <c r="F34" s="31"/>
      <c r="G34" s="37"/>
      <c r="H34" s="31"/>
      <c r="I34" s="31"/>
      <c r="J34" s="31"/>
      <c r="K34" s="8">
        <v>3655</v>
      </c>
      <c r="L34" s="5">
        <v>3</v>
      </c>
    </row>
    <row r="35" spans="1:12" ht="12.75">
      <c r="A35" s="64"/>
      <c r="B35" s="72" t="s">
        <v>35</v>
      </c>
      <c r="C35" s="72"/>
      <c r="G35" s="11"/>
      <c r="K35" s="8">
        <v>985</v>
      </c>
      <c r="L35" s="5"/>
    </row>
    <row r="36" spans="1:12" ht="13.5" thickBot="1">
      <c r="A36" s="66"/>
      <c r="B36" s="31"/>
      <c r="C36" s="31"/>
      <c r="D36" s="31"/>
      <c r="E36" s="31"/>
      <c r="F36" s="31"/>
      <c r="G36" s="37"/>
      <c r="H36" s="67" t="s">
        <v>61</v>
      </c>
      <c r="I36" s="31"/>
      <c r="J36" s="31"/>
      <c r="K36" s="68">
        <f>SUM(K34:K35)</f>
        <v>4640</v>
      </c>
      <c r="L36" s="5">
        <v>3</v>
      </c>
    </row>
    <row r="37" spans="1:12" ht="17.25" thickBot="1" thickTop="1">
      <c r="A37" s="286" t="s">
        <v>115</v>
      </c>
      <c r="B37" s="287"/>
      <c r="C37" s="287"/>
      <c r="D37" s="287"/>
      <c r="E37" s="287"/>
      <c r="F37" s="287"/>
      <c r="G37" s="287"/>
      <c r="H37" s="287"/>
      <c r="I37" s="287"/>
      <c r="J37" s="288"/>
      <c r="K37" s="96">
        <f>K11+K17+K22+K28+K32+K36</f>
        <v>82217</v>
      </c>
      <c r="L37" s="96">
        <f>L11+L17+L22+L28+L32+L36</f>
        <v>23</v>
      </c>
    </row>
    <row r="38" ht="13.5" thickTop="1"/>
  </sheetData>
  <sheetProtection/>
  <mergeCells count="10">
    <mergeCell ref="G1:L1"/>
    <mergeCell ref="D3:H3"/>
    <mergeCell ref="A4:K4"/>
    <mergeCell ref="A5:K5"/>
    <mergeCell ref="B7:J7"/>
    <mergeCell ref="B8:G8"/>
    <mergeCell ref="B12:G12"/>
    <mergeCell ref="A37:J37"/>
    <mergeCell ref="B23:G23"/>
    <mergeCell ref="B21:G2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60" zoomScalePageLayoutView="0" workbookViewId="0" topLeftCell="A1">
      <selection activeCell="G1" sqref="G1:L1"/>
    </sheetView>
  </sheetViews>
  <sheetFormatPr defaultColWidth="9.00390625" defaultRowHeight="12.75"/>
  <sheetData>
    <row r="1" spans="7:12" ht="12.75">
      <c r="G1" s="279" t="s">
        <v>372</v>
      </c>
      <c r="H1" s="279"/>
      <c r="I1" s="279"/>
      <c r="J1" s="279"/>
      <c r="K1" s="279"/>
      <c r="L1" s="279"/>
    </row>
    <row r="2" spans="7:12" ht="12.75">
      <c r="G2" s="165"/>
      <c r="H2" s="165"/>
      <c r="I2" s="165"/>
      <c r="J2" s="165"/>
      <c r="K2" s="165"/>
      <c r="L2" s="165"/>
    </row>
    <row r="3" spans="3:12" ht="18">
      <c r="C3" s="290" t="s">
        <v>323</v>
      </c>
      <c r="D3" s="290"/>
      <c r="E3" s="290"/>
      <c r="F3" s="290"/>
      <c r="G3" s="290"/>
      <c r="H3" s="290"/>
      <c r="I3" s="290"/>
      <c r="J3" s="165"/>
      <c r="K3" s="165"/>
      <c r="L3" s="165"/>
    </row>
    <row r="4" spans="1:11" ht="18">
      <c r="A4" s="256" t="s">
        <v>284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 ht="18">
      <c r="A5" s="289" t="s">
        <v>328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ht="13.5" thickBot="1"/>
    <row r="7" spans="1:12" ht="39.75" thickBot="1" thickTop="1">
      <c r="A7" s="59" t="s">
        <v>71</v>
      </c>
      <c r="B7" s="283" t="s">
        <v>2</v>
      </c>
      <c r="C7" s="284"/>
      <c r="D7" s="284"/>
      <c r="E7" s="284"/>
      <c r="F7" s="284"/>
      <c r="G7" s="284"/>
      <c r="H7" s="284"/>
      <c r="I7" s="284"/>
      <c r="J7" s="285"/>
      <c r="K7" s="60" t="s">
        <v>68</v>
      </c>
      <c r="L7" s="60" t="s">
        <v>69</v>
      </c>
    </row>
    <row r="8" spans="1:12" ht="12.75">
      <c r="A8" s="88" t="s">
        <v>270</v>
      </c>
      <c r="B8" s="280" t="s">
        <v>271</v>
      </c>
      <c r="C8" s="281"/>
      <c r="D8" s="281"/>
      <c r="E8" s="281"/>
      <c r="F8" s="281"/>
      <c r="G8" s="282"/>
      <c r="H8" s="30"/>
      <c r="I8" s="31"/>
      <c r="J8" s="37"/>
      <c r="K8" s="5"/>
      <c r="L8" s="5"/>
    </row>
    <row r="9" spans="1:12" ht="12.75">
      <c r="A9" s="64"/>
      <c r="B9" s="72"/>
      <c r="C9" s="72"/>
      <c r="G9" s="11"/>
      <c r="K9" s="8"/>
      <c r="L9" s="5"/>
    </row>
    <row r="10" spans="1:12" ht="12.75">
      <c r="A10" s="214"/>
      <c r="B10" s="291" t="s">
        <v>62</v>
      </c>
      <c r="C10" s="292"/>
      <c r="D10" s="292"/>
      <c r="E10" s="292"/>
      <c r="F10" s="292"/>
      <c r="G10" s="293"/>
      <c r="H10" s="294"/>
      <c r="I10" s="294"/>
      <c r="J10" s="294"/>
      <c r="K10" s="8">
        <v>644</v>
      </c>
      <c r="L10" s="5"/>
    </row>
    <row r="11" spans="1:12" ht="12.75">
      <c r="A11" s="214"/>
      <c r="B11" s="291" t="s">
        <v>35</v>
      </c>
      <c r="C11" s="292"/>
      <c r="D11" s="292"/>
      <c r="E11" s="292"/>
      <c r="F11" s="292"/>
      <c r="G11" s="293"/>
      <c r="H11" s="268"/>
      <c r="I11" s="268"/>
      <c r="J11" s="268"/>
      <c r="K11" s="8">
        <v>174</v>
      </c>
      <c r="L11" s="5"/>
    </row>
    <row r="12" spans="1:12" ht="12.75">
      <c r="A12" s="69"/>
      <c r="B12" s="70" t="s">
        <v>60</v>
      </c>
      <c r="C12" s="31"/>
      <c r="D12" s="31"/>
      <c r="E12" s="31"/>
      <c r="F12" s="31"/>
      <c r="G12" s="37"/>
      <c r="H12" s="67"/>
      <c r="I12" s="31"/>
      <c r="J12" s="31"/>
      <c r="K12" s="8">
        <v>4248</v>
      </c>
      <c r="L12" s="5"/>
    </row>
    <row r="13" spans="1:12" ht="13.5" thickBot="1">
      <c r="A13" s="66"/>
      <c r="B13" s="31"/>
      <c r="C13" s="31"/>
      <c r="D13" s="31"/>
      <c r="E13" s="31"/>
      <c r="F13" s="31"/>
      <c r="G13" s="37"/>
      <c r="H13" s="67" t="s">
        <v>61</v>
      </c>
      <c r="I13" s="31"/>
      <c r="J13" s="31"/>
      <c r="K13" s="68">
        <f>SUM(K9:K12)</f>
        <v>5066</v>
      </c>
      <c r="L13" s="5"/>
    </row>
    <row r="14" spans="1:12" ht="12.75">
      <c r="A14" s="88" t="s">
        <v>276</v>
      </c>
      <c r="B14" s="280" t="s">
        <v>277</v>
      </c>
      <c r="C14" s="281"/>
      <c r="D14" s="281"/>
      <c r="E14" s="281"/>
      <c r="F14" s="281"/>
      <c r="G14" s="282"/>
      <c r="H14" s="30"/>
      <c r="I14" s="31"/>
      <c r="J14" s="37"/>
      <c r="K14" s="5"/>
      <c r="L14" s="5"/>
    </row>
    <row r="15" spans="1:12" ht="12.75">
      <c r="A15" s="69"/>
      <c r="B15" s="70" t="s">
        <v>62</v>
      </c>
      <c r="C15" s="31"/>
      <c r="D15" s="31"/>
      <c r="E15" s="31"/>
      <c r="F15" s="31"/>
      <c r="G15" s="37"/>
      <c r="H15" s="31"/>
      <c r="I15" s="31"/>
      <c r="J15" s="31"/>
      <c r="K15" s="8">
        <v>15054</v>
      </c>
      <c r="L15" s="5">
        <v>9</v>
      </c>
    </row>
    <row r="16" spans="1:12" ht="12.75">
      <c r="A16" s="64"/>
      <c r="B16" s="72" t="s">
        <v>35</v>
      </c>
      <c r="C16" s="72"/>
      <c r="G16" s="11"/>
      <c r="K16" s="8">
        <v>4082</v>
      </c>
      <c r="L16" s="5"/>
    </row>
    <row r="17" spans="1:12" ht="12.75">
      <c r="A17" s="69"/>
      <c r="B17" s="70" t="s">
        <v>60</v>
      </c>
      <c r="C17" s="31"/>
      <c r="D17" s="31"/>
      <c r="E17" s="31"/>
      <c r="F17" s="31"/>
      <c r="G17" s="37"/>
      <c r="H17" s="67"/>
      <c r="I17" s="31"/>
      <c r="J17" s="31"/>
      <c r="K17" s="8">
        <v>2875</v>
      </c>
      <c r="L17" s="5"/>
    </row>
    <row r="18" spans="1:12" ht="12.75">
      <c r="A18" s="69"/>
      <c r="B18" s="70" t="s">
        <v>78</v>
      </c>
      <c r="C18" s="31"/>
      <c r="D18" s="31"/>
      <c r="E18" s="31"/>
      <c r="F18" s="31"/>
      <c r="G18" s="37"/>
      <c r="H18" s="67"/>
      <c r="I18" s="31"/>
      <c r="J18" s="31"/>
      <c r="K18" s="8"/>
      <c r="L18" s="5"/>
    </row>
    <row r="19" spans="1:12" ht="12.75">
      <c r="A19" s="66"/>
      <c r="B19" s="31"/>
      <c r="C19" s="31"/>
      <c r="D19" s="31"/>
      <c r="E19" s="31"/>
      <c r="F19" s="31"/>
      <c r="G19" s="37"/>
      <c r="H19" s="67" t="s">
        <v>61</v>
      </c>
      <c r="I19" s="31"/>
      <c r="J19" s="31"/>
      <c r="K19" s="68">
        <f>SUM(K15:K18)</f>
        <v>22011</v>
      </c>
      <c r="L19" s="68">
        <f>SUM(L15:L18)</f>
        <v>9</v>
      </c>
    </row>
    <row r="20" spans="1:12" ht="12.75">
      <c r="A20" s="89" t="s">
        <v>292</v>
      </c>
      <c r="B20" s="76" t="s">
        <v>331</v>
      </c>
      <c r="C20" s="77"/>
      <c r="D20" s="78"/>
      <c r="E20" s="78"/>
      <c r="F20" s="78"/>
      <c r="G20" s="79"/>
      <c r="H20" s="38"/>
      <c r="I20" s="38"/>
      <c r="J20" s="38"/>
      <c r="K20" s="8"/>
      <c r="L20" s="5"/>
    </row>
    <row r="21" spans="1:12" ht="12.75">
      <c r="A21" s="64"/>
      <c r="B21" s="72" t="s">
        <v>62</v>
      </c>
      <c r="C21" s="72"/>
      <c r="G21" s="11"/>
      <c r="J21" s="12"/>
      <c r="K21" s="8">
        <v>51</v>
      </c>
      <c r="L21" s="5"/>
    </row>
    <row r="22" spans="1:12" ht="12.75">
      <c r="A22" s="64"/>
      <c r="B22" s="70" t="s">
        <v>90</v>
      </c>
      <c r="C22" s="70"/>
      <c r="D22" s="70"/>
      <c r="E22" s="31"/>
      <c r="F22" s="31"/>
      <c r="G22" s="37"/>
      <c r="H22" s="31"/>
      <c r="I22" s="31"/>
      <c r="J22" s="31"/>
      <c r="K22" s="8">
        <v>13</v>
      </c>
      <c r="L22" s="5"/>
    </row>
    <row r="23" spans="1:12" ht="12.75">
      <c r="A23" s="69"/>
      <c r="B23" s="70" t="s">
        <v>60</v>
      </c>
      <c r="C23" s="70"/>
      <c r="D23" s="70"/>
      <c r="E23" s="31"/>
      <c r="F23" s="31"/>
      <c r="G23" s="37"/>
      <c r="H23" s="31"/>
      <c r="I23" s="31"/>
      <c r="J23" s="31"/>
      <c r="K23" s="8">
        <v>203</v>
      </c>
      <c r="L23" s="5"/>
    </row>
    <row r="24" spans="1:12" ht="13.5" thickBot="1">
      <c r="A24" s="66"/>
      <c r="B24" s="31"/>
      <c r="C24" s="31"/>
      <c r="D24" s="31"/>
      <c r="E24" s="31"/>
      <c r="F24" s="31"/>
      <c r="G24" s="37"/>
      <c r="H24" s="67" t="s">
        <v>61</v>
      </c>
      <c r="I24" s="31"/>
      <c r="J24" s="31"/>
      <c r="K24" s="68">
        <f>SUM(K21:K23)</f>
        <v>267</v>
      </c>
      <c r="L24" s="5"/>
    </row>
    <row r="25" spans="1:12" ht="17.25" thickBot="1" thickTop="1">
      <c r="A25" s="286" t="s">
        <v>115</v>
      </c>
      <c r="B25" s="287"/>
      <c r="C25" s="287"/>
      <c r="D25" s="287"/>
      <c r="E25" s="287"/>
      <c r="F25" s="287"/>
      <c r="G25" s="287"/>
      <c r="H25" s="287"/>
      <c r="I25" s="287"/>
      <c r="J25" s="288"/>
      <c r="K25" s="195">
        <f>K13+K19+K24</f>
        <v>27344</v>
      </c>
      <c r="L25" s="195">
        <f>L13+L19+L24</f>
        <v>9</v>
      </c>
    </row>
    <row r="26" ht="13.5" thickTop="1"/>
  </sheetData>
  <sheetProtection/>
  <mergeCells count="12">
    <mergeCell ref="B8:G8"/>
    <mergeCell ref="B14:G14"/>
    <mergeCell ref="A25:J25"/>
    <mergeCell ref="C3:I3"/>
    <mergeCell ref="B10:G10"/>
    <mergeCell ref="B11:G11"/>
    <mergeCell ref="H10:J10"/>
    <mergeCell ref="H11:J11"/>
    <mergeCell ref="G1:L1"/>
    <mergeCell ref="A4:K4"/>
    <mergeCell ref="A5:K5"/>
    <mergeCell ref="B7:J7"/>
  </mergeCells>
  <printOptions/>
  <pageMargins left="0.7" right="0.7" top="0.75" bottom="0.75" header="0.3" footer="0.3"/>
  <pageSetup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privát</cp:lastModifiedBy>
  <cp:lastPrinted>2012-05-04T08:17:41Z</cp:lastPrinted>
  <dcterms:created xsi:type="dcterms:W3CDTF">1997-01-17T14:02:09Z</dcterms:created>
  <dcterms:modified xsi:type="dcterms:W3CDTF">2012-05-04T08:17:57Z</dcterms:modified>
  <cp:category/>
  <cp:version/>
  <cp:contentType/>
  <cp:contentStatus/>
</cp:coreProperties>
</file>